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Q_Praha\2021_2027\MP_04\URBACT\X_DOKLADOVANI\"/>
    </mc:Choice>
  </mc:AlternateContent>
  <xr:revisionPtr revIDLastSave="0" documentId="13_ncr:1_{7DA66850-D9C9-43A7-BB75-33ED043275B3}" xr6:coauthVersionLast="47" xr6:coauthVersionMax="47" xr10:uidLastSave="{00000000-0000-0000-0000-000000000000}"/>
  <bookViews>
    <workbookView xWindow="22932" yWindow="-108" windowWidth="23256" windowHeight="12456" tabRatio="548" xr2:uid="{00000000-000D-0000-FFFF-FFFF00000000}"/>
  </bookViews>
  <sheets>
    <sheet name="Rekapitulace mezd " sheetId="8" r:id="rId1"/>
    <sheet name="List1" sheetId="10" r:id="rId2"/>
  </sheets>
  <definedNames>
    <definedName name="_xlnm._FilterDatabase" localSheetId="0" hidden="1">'Rekapitulace mezd '!$A$12:$M$12</definedName>
    <definedName name="_xlnm.Print_Area" localSheetId="0">'Rekapitulace mezd '!$A$1:$S$57</definedName>
    <definedName name="Z_27D8E706_4DF5_4841_8B57_F56464D2F3E1_.wvu.PrintArea" localSheetId="0" hidden="1">'Rekapitulace mezd '!$A$1:$N$63</definedName>
    <definedName name="Z_DF2F8F12_859C_4690_9308_B1AE1042871C_.wvu.PrintArea" localSheetId="0" hidden="1">'Rekapitulace mezd '!$A$1:$N$63</definedName>
  </definedNames>
  <calcPr calcId="191029"/>
  <customWorkbookViews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8" l="1"/>
  <c r="M45" i="8"/>
  <c r="M46" i="8"/>
  <c r="M43" i="8"/>
  <c r="M47" i="8" s="1"/>
  <c r="M39" i="8"/>
  <c r="M40" i="8"/>
  <c r="M41" i="8"/>
  <c r="M38" i="8"/>
  <c r="M34" i="8"/>
  <c r="M35" i="8"/>
  <c r="M36" i="8"/>
  <c r="M33" i="8"/>
  <c r="M29" i="8"/>
  <c r="M30" i="8"/>
  <c r="M31" i="8"/>
  <c r="M28" i="8"/>
  <c r="M32" i="8" s="1"/>
  <c r="M24" i="8"/>
  <c r="M27" i="8" s="1"/>
  <c r="M25" i="8"/>
  <c r="M26" i="8"/>
  <c r="M23" i="8"/>
  <c r="M19" i="8"/>
  <c r="M20" i="8"/>
  <c r="M21" i="8"/>
  <c r="M18" i="8"/>
  <c r="M14" i="8"/>
  <c r="M15" i="8"/>
  <c r="M16" i="8"/>
  <c r="M13" i="8"/>
  <c r="H15" i="8"/>
  <c r="P15" i="8"/>
  <c r="P18" i="8"/>
  <c r="P21" i="8"/>
  <c r="P23" i="8"/>
  <c r="P24" i="8"/>
  <c r="P25" i="8"/>
  <c r="P26" i="8"/>
  <c r="P28" i="8"/>
  <c r="P29" i="8"/>
  <c r="P30" i="8"/>
  <c r="P31" i="8"/>
  <c r="P33" i="8"/>
  <c r="P34" i="8"/>
  <c r="P35" i="8"/>
  <c r="P36" i="8"/>
  <c r="P38" i="8"/>
  <c r="P39" i="8"/>
  <c r="P40" i="8"/>
  <c r="P41" i="8"/>
  <c r="P43" i="8"/>
  <c r="P44" i="8"/>
  <c r="P45" i="8"/>
  <c r="P46" i="8"/>
  <c r="N15" i="8"/>
  <c r="N14" i="8"/>
  <c r="K13" i="8"/>
  <c r="N13" i="8" s="1"/>
  <c r="K14" i="8"/>
  <c r="K15" i="8"/>
  <c r="K16" i="8"/>
  <c r="K18" i="8"/>
  <c r="K19" i="8"/>
  <c r="K20" i="8"/>
  <c r="K21" i="8"/>
  <c r="K23" i="8"/>
  <c r="K24" i="8"/>
  <c r="K25" i="8"/>
  <c r="K26" i="8"/>
  <c r="K28" i="8"/>
  <c r="K29" i="8"/>
  <c r="K30" i="8"/>
  <c r="K31" i="8"/>
  <c r="K33" i="8"/>
  <c r="K34" i="8"/>
  <c r="K35" i="8"/>
  <c r="K36" i="8"/>
  <c r="K38" i="8"/>
  <c r="K39" i="8"/>
  <c r="K40" i="8"/>
  <c r="K41" i="8"/>
  <c r="K43" i="8"/>
  <c r="K47" i="8" s="1"/>
  <c r="K44" i="8"/>
  <c r="K45" i="8"/>
  <c r="K46" i="8"/>
  <c r="M42" i="8" l="1"/>
  <c r="M37" i="8"/>
  <c r="M22" i="8"/>
  <c r="M17" i="8"/>
  <c r="K32" i="8"/>
  <c r="L15" i="8"/>
  <c r="K37" i="8"/>
  <c r="P42" i="8"/>
  <c r="P27" i="8"/>
  <c r="P37" i="8"/>
  <c r="P32" i="8"/>
  <c r="K42" i="8"/>
  <c r="K27" i="8"/>
  <c r="K22" i="8"/>
  <c r="K17" i="8"/>
  <c r="H46" i="8" l="1"/>
  <c r="L46" i="8" s="1"/>
  <c r="H45" i="8"/>
  <c r="L45" i="8" s="1"/>
  <c r="O45" i="8" s="1"/>
  <c r="Q45" i="8" s="1"/>
  <c r="H44" i="8"/>
  <c r="L44" i="8" s="1"/>
  <c r="H43" i="8"/>
  <c r="H41" i="8"/>
  <c r="L41" i="8" s="1"/>
  <c r="H40" i="8"/>
  <c r="L40" i="8" s="1"/>
  <c r="H39" i="8"/>
  <c r="L39" i="8" s="1"/>
  <c r="H38" i="8"/>
  <c r="H36" i="8"/>
  <c r="L36" i="8" s="1"/>
  <c r="H35" i="8"/>
  <c r="L35" i="8" s="1"/>
  <c r="H34" i="8"/>
  <c r="L34" i="8" s="1"/>
  <c r="H33" i="8"/>
  <c r="H31" i="8"/>
  <c r="L31" i="8" s="1"/>
  <c r="H30" i="8"/>
  <c r="L30" i="8" s="1"/>
  <c r="H29" i="8"/>
  <c r="L29" i="8" s="1"/>
  <c r="H28" i="8"/>
  <c r="L28" i="8" s="1"/>
  <c r="H26" i="8"/>
  <c r="L26" i="8" s="1"/>
  <c r="H25" i="8"/>
  <c r="L25" i="8" s="1"/>
  <c r="O25" i="8" s="1"/>
  <c r="Q25" i="8" s="1"/>
  <c r="H24" i="8"/>
  <c r="L24" i="8" s="1"/>
  <c r="H23" i="8"/>
  <c r="L23" i="8" s="1"/>
  <c r="H21" i="8"/>
  <c r="L21" i="8" s="1"/>
  <c r="O21" i="8" s="1"/>
  <c r="H20" i="8"/>
  <c r="L20" i="8" s="1"/>
  <c r="O20" i="8" s="1"/>
  <c r="H19" i="8"/>
  <c r="L19" i="8" s="1"/>
  <c r="O19" i="8" s="1"/>
  <c r="H18" i="8"/>
  <c r="H14" i="8"/>
  <c r="H16" i="8"/>
  <c r="L16" i="8" s="1"/>
  <c r="O16" i="8" s="1"/>
  <c r="H13" i="8"/>
  <c r="L13" i="8" s="1"/>
  <c r="O13" i="8" s="1"/>
  <c r="I47" i="8"/>
  <c r="G47" i="8"/>
  <c r="F47" i="8"/>
  <c r="E47" i="8"/>
  <c r="D47" i="8"/>
  <c r="Q46" i="8"/>
  <c r="N46" i="8"/>
  <c r="N45" i="8"/>
  <c r="N44" i="8"/>
  <c r="N43" i="8"/>
  <c r="I42" i="8"/>
  <c r="G42" i="8"/>
  <c r="F42" i="8"/>
  <c r="E42" i="8"/>
  <c r="D42" i="8"/>
  <c r="Q41" i="8"/>
  <c r="N41" i="8"/>
  <c r="Q40" i="8"/>
  <c r="N40" i="8"/>
  <c r="N39" i="8"/>
  <c r="Q38" i="8"/>
  <c r="N38" i="8"/>
  <c r="I37" i="8"/>
  <c r="G37" i="8"/>
  <c r="F37" i="8"/>
  <c r="E37" i="8"/>
  <c r="D37" i="8"/>
  <c r="Q36" i="8"/>
  <c r="N36" i="8"/>
  <c r="N35" i="8"/>
  <c r="N34" i="8"/>
  <c r="N33" i="8"/>
  <c r="I32" i="8"/>
  <c r="G32" i="8"/>
  <c r="F32" i="8"/>
  <c r="E32" i="8"/>
  <c r="D32" i="8"/>
  <c r="Q31" i="8"/>
  <c r="N31" i="8"/>
  <c r="N30" i="8"/>
  <c r="Q29" i="8"/>
  <c r="N29" i="8"/>
  <c r="Q28" i="8"/>
  <c r="N28" i="8"/>
  <c r="I27" i="8"/>
  <c r="G27" i="8"/>
  <c r="F27" i="8"/>
  <c r="E27" i="8"/>
  <c r="D27" i="8"/>
  <c r="Q26" i="8"/>
  <c r="N26" i="8"/>
  <c r="N25" i="8"/>
  <c r="Q24" i="8"/>
  <c r="N24" i="8"/>
  <c r="Q23" i="8"/>
  <c r="N23" i="8"/>
  <c r="I22" i="8"/>
  <c r="G22" i="8"/>
  <c r="F22" i="8"/>
  <c r="E22" i="8"/>
  <c r="D22" i="8"/>
  <c r="Q21" i="8"/>
  <c r="N21" i="8"/>
  <c r="N20" i="8"/>
  <c r="N19" i="8"/>
  <c r="N18" i="8"/>
  <c r="I17" i="8"/>
  <c r="G17" i="8"/>
  <c r="F17" i="8"/>
  <c r="E17" i="8"/>
  <c r="D17" i="8"/>
  <c r="N16" i="8"/>
  <c r="Q13" i="8" l="1"/>
  <c r="P13" i="8" s="1"/>
  <c r="L14" i="8"/>
  <c r="O14" i="8" s="1"/>
  <c r="H47" i="8"/>
  <c r="Q27" i="8"/>
  <c r="N37" i="8"/>
  <c r="N17" i="8"/>
  <c r="N47" i="8"/>
  <c r="D48" i="8"/>
  <c r="O24" i="8"/>
  <c r="R24" i="8" s="1"/>
  <c r="E48" i="8"/>
  <c r="N42" i="8"/>
  <c r="G48" i="8"/>
  <c r="N22" i="8"/>
  <c r="N32" i="8"/>
  <c r="N27" i="8"/>
  <c r="S25" i="8"/>
  <c r="I48" i="8"/>
  <c r="O15" i="8"/>
  <c r="K48" i="8"/>
  <c r="S45" i="8"/>
  <c r="R45" i="8"/>
  <c r="H22" i="8"/>
  <c r="L18" i="8"/>
  <c r="O35" i="8"/>
  <c r="O36" i="8"/>
  <c r="S36" i="8" s="1"/>
  <c r="F48" i="8"/>
  <c r="O28" i="8"/>
  <c r="S28" i="8" s="1"/>
  <c r="H37" i="8"/>
  <c r="H42" i="8"/>
  <c r="L38" i="8"/>
  <c r="O34" i="8"/>
  <c r="R34" i="8" s="1"/>
  <c r="L43" i="8"/>
  <c r="H32" i="8"/>
  <c r="O39" i="8"/>
  <c r="O23" i="8"/>
  <c r="S23" i="8" s="1"/>
  <c r="H27" i="8"/>
  <c r="O26" i="8"/>
  <c r="H17" i="8"/>
  <c r="O29" i="8"/>
  <c r="S29" i="8" s="1"/>
  <c r="O46" i="8"/>
  <c r="S46" i="8" s="1"/>
  <c r="O31" i="8"/>
  <c r="R31" i="8" s="1"/>
  <c r="R25" i="8"/>
  <c r="O40" i="8"/>
  <c r="R40" i="8" s="1"/>
  <c r="R21" i="8"/>
  <c r="L33" i="8"/>
  <c r="O30" i="8"/>
  <c r="O41" i="8"/>
  <c r="S41" i="8" s="1"/>
  <c r="O44" i="8"/>
  <c r="R46" i="8" l="1"/>
  <c r="S13" i="8"/>
  <c r="R13" i="8"/>
  <c r="R19" i="8"/>
  <c r="Q19" i="8"/>
  <c r="P19" i="8" s="1"/>
  <c r="R23" i="8"/>
  <c r="S21" i="8"/>
  <c r="S24" i="8"/>
  <c r="R28" i="8"/>
  <c r="Q14" i="8"/>
  <c r="S14" i="8"/>
  <c r="S40" i="8"/>
  <c r="R39" i="8"/>
  <c r="Q39" i="8"/>
  <c r="R44" i="8"/>
  <c r="Q44" i="8"/>
  <c r="P47" i="8" s="1"/>
  <c r="R35" i="8"/>
  <c r="Q35" i="8"/>
  <c r="S35" i="8"/>
  <c r="S34" i="8"/>
  <c r="Q34" i="8"/>
  <c r="R30" i="8"/>
  <c r="Q30" i="8"/>
  <c r="Q20" i="8"/>
  <c r="Q16" i="8"/>
  <c r="R15" i="8"/>
  <c r="Q15" i="8"/>
  <c r="R26" i="8"/>
  <c r="S26" i="8"/>
  <c r="S31" i="8"/>
  <c r="S39" i="8"/>
  <c r="S15" i="8"/>
  <c r="N48" i="8"/>
  <c r="N51" i="8" s="1"/>
  <c r="M48" i="8"/>
  <c r="R29" i="8"/>
  <c r="O33" i="8"/>
  <c r="S30" i="8"/>
  <c r="S20" i="8"/>
  <c r="O18" i="8"/>
  <c r="S18" i="8" s="1"/>
  <c r="S19" i="8"/>
  <c r="R41" i="8"/>
  <c r="S44" i="8"/>
  <c r="H48" i="8"/>
  <c r="O43" i="8"/>
  <c r="R43" i="8" s="1"/>
  <c r="O38" i="8"/>
  <c r="S38" i="8" s="1"/>
  <c r="R36" i="8"/>
  <c r="S27" i="8" l="1"/>
  <c r="R20" i="8"/>
  <c r="P20" i="8"/>
  <c r="P22" i="8" s="1"/>
  <c r="R16" i="8"/>
  <c r="P16" i="8"/>
  <c r="R14" i="8"/>
  <c r="P14" i="8"/>
  <c r="S16" i="8"/>
  <c r="S17" i="8" s="1"/>
  <c r="S42" i="8"/>
  <c r="Q42" i="8"/>
  <c r="R32" i="8"/>
  <c r="Q32" i="8"/>
  <c r="R27" i="8"/>
  <c r="Q17" i="8"/>
  <c r="R33" i="8"/>
  <c r="R37" i="8" s="1"/>
  <c r="Q33" i="8"/>
  <c r="S43" i="8"/>
  <c r="S47" i="8" s="1"/>
  <c r="Q43" i="8"/>
  <c r="Q47" i="8" s="1"/>
  <c r="N50" i="8"/>
  <c r="M49" i="8"/>
  <c r="R18" i="8"/>
  <c r="Q18" i="8"/>
  <c r="R38" i="8"/>
  <c r="S22" i="8"/>
  <c r="S32" i="8"/>
  <c r="S33" i="8"/>
  <c r="S37" i="8" s="1"/>
  <c r="R47" i="8"/>
  <c r="R17" i="8" l="1"/>
  <c r="P17" i="8"/>
  <c r="R42" i="8"/>
  <c r="Q22" i="8"/>
  <c r="Q37" i="8"/>
  <c r="R22" i="8"/>
  <c r="S48" i="8"/>
  <c r="P48" i="8" l="1"/>
  <c r="R48" i="8"/>
  <c r="R49" i="8" s="1"/>
  <c r="Q48" i="8"/>
  <c r="S50" i="8"/>
  <c r="S51" i="8"/>
  <c r="P49" i="8" l="1"/>
</calcChain>
</file>

<file path=xl/sharedStrings.xml><?xml version="1.0" encoding="utf-8"?>
<sst xmlns="http://schemas.openxmlformats.org/spreadsheetml/2006/main" count="110" uniqueCount="66">
  <si>
    <t>Číslo projektu:</t>
  </si>
  <si>
    <t>Název příjemce:</t>
  </si>
  <si>
    <t>Název projektu:</t>
  </si>
  <si>
    <t>Období trvání projektu/monitorovací období:</t>
  </si>
  <si>
    <r>
      <t xml:space="preserve">Níže uvedené údaje se týkají pouze pracovníků, jejichž mzdové náklady jsou nárokované k proplacení v rámci projektu pracující na pracovní poměr, dohody o pracích konaných mimo pracovní poměr (DPČ a DPP).  </t>
    </r>
    <r>
      <rPr>
        <b/>
        <i/>
        <sz val="10"/>
        <color indexed="10"/>
        <rFont val="Arial"/>
        <family val="2"/>
        <charset val="238"/>
      </rPr>
      <t>Partner tiskne Rekapitulaci se zakrytými sloupci č. (14) až (18).</t>
    </r>
  </si>
  <si>
    <t>Vyplňuje Centrum (Kontrolor tiskne Rekapitulaci s odkrytými sloupci č. (14) až (18)).</t>
  </si>
  <si>
    <t>Jméno zaměstnance   (pracovní pozice)</t>
  </si>
  <si>
    <t>Měsíc</t>
  </si>
  <si>
    <t>Druh pracovního poměru</t>
  </si>
  <si>
    <r>
      <t xml:space="preserve">Zúčtovaná </t>
    </r>
    <r>
      <rPr>
        <b/>
        <u/>
        <sz val="10"/>
        <rFont val="Arial"/>
        <family val="2"/>
        <charset val="238"/>
      </rPr>
      <t>způsobilá</t>
    </r>
    <r>
      <rPr>
        <b/>
        <sz val="10"/>
        <rFont val="Arial"/>
        <family val="2"/>
        <charset val="238"/>
      </rPr>
      <t xml:space="preserve"> hrubá mzda k výplatě (v Kč) za měsíc:</t>
    </r>
  </si>
  <si>
    <t>Celkem nárokovaná hrubá mzda včetně náhrad</t>
  </si>
  <si>
    <t xml:space="preserve">Počet hodin odpracováných u daného zaměstnavatele </t>
  </si>
  <si>
    <r>
      <t xml:space="preserve">Způsobilá průměrná hodinová sazba na projekt </t>
    </r>
    <r>
      <rPr>
        <b/>
        <sz val="10"/>
        <color indexed="10"/>
        <rFont val="Arial"/>
        <family val="2"/>
        <charset val="238"/>
      </rPr>
      <t xml:space="preserve"> </t>
    </r>
    <r>
      <rPr>
        <b/>
        <sz val="10"/>
        <color indexed="12"/>
        <rFont val="Arial"/>
        <family val="2"/>
        <charset val="238"/>
      </rPr>
      <t xml:space="preserve">(včetně prémií, odměn a náhrad za dovolenou) </t>
    </r>
    <r>
      <rPr>
        <b/>
        <sz val="10"/>
        <color indexed="10"/>
        <rFont val="Arial"/>
        <family val="2"/>
        <charset val="238"/>
      </rPr>
      <t>bez odvodů SZ a ZP !!!</t>
    </r>
  </si>
  <si>
    <t>Způsobilá hrubá mzda včetně náhrad za dočasnou pracovní neschopnost  !!za projekt!!  bez sociálních odvodů za zaměstnavatele (v Kč)</t>
  </si>
  <si>
    <r>
      <t>Kontrola hodinové sazby</t>
    </r>
    <r>
      <rPr>
        <b/>
        <sz val="10"/>
        <color indexed="10"/>
        <rFont val="Arial"/>
        <family val="2"/>
        <charset val="238"/>
      </rPr>
      <t xml:space="preserve">                             </t>
    </r>
  </si>
  <si>
    <t>Korekce k Odvodům na soc. a zdrav. Pojištění - k sloupci (12)</t>
  </si>
  <si>
    <t>Korekce ke Způsobilé hrubé mzdě - ke sloupci (13)</t>
  </si>
  <si>
    <t xml:space="preserve">Způsobilá výše Odvodů na soc. a zdrav. pojištění               (po korekcích) </t>
  </si>
  <si>
    <t>Způsobilá výše hrubé mzdy               (po korekcích)</t>
  </si>
  <si>
    <t>Hrubá mzda k výplatě bez odměn,prémií, bez náhrad za dovolenou, prac.neschopnost
(v Kč)</t>
  </si>
  <si>
    <t>Náhrady za dočasnou pracovní neschopnost</t>
  </si>
  <si>
    <t>Náhrady za čerpanou dovolenou</t>
  </si>
  <si>
    <t>Prémie, odměny (propočet alikvotní části k měsíční mzdě)</t>
  </si>
  <si>
    <t>Celkem</t>
  </si>
  <si>
    <t>Mezisoučet za měsíc</t>
  </si>
  <si>
    <t>xxx</t>
  </si>
  <si>
    <t>XXX</t>
  </si>
  <si>
    <t>Pozn:</t>
  </si>
  <si>
    <t>CELKEM</t>
  </si>
  <si>
    <t>Úrazové pojištění zaměstnavatele</t>
  </si>
  <si>
    <t>Úrazové pojištění zaměstnavatele po korekci</t>
  </si>
  <si>
    <t>Odvod do FKSP</t>
  </si>
  <si>
    <t>Vypracoval (Titul, jméno, příjmení):</t>
  </si>
  <si>
    <t>(podpis)</t>
  </si>
  <si>
    <t>Schválil (statutární zástupce či jím pověřená osoba) (Titul, jméno, příjmení):</t>
  </si>
  <si>
    <t>(Podpis)</t>
  </si>
  <si>
    <t>přílohy (viz Náležitosti dokladování):</t>
  </si>
  <si>
    <t>Pracovní smlouva - částečný úvazek</t>
  </si>
  <si>
    <t>Pracovní smlouva - plný úvazek</t>
  </si>
  <si>
    <t>Pracovní smlouva - částečný úvazek se slevou 5 % na SP</t>
  </si>
  <si>
    <t>DPČ do 3.500 Kč</t>
  </si>
  <si>
    <t>DPČ nad 3.500 Kč</t>
  </si>
  <si>
    <t>DPČ do 4.000 Kč</t>
  </si>
  <si>
    <t>DPČ nad 4.000 Kč</t>
  </si>
  <si>
    <t xml:space="preserve">Odvody soc. a zdrav. poj. - zaměstnavatel (33,8 % z hrubé mzdy, resp. 28,8 % z hrubé mzdy pro vybrané zaměstnance na kratší pracovní úvazek)
(v Kč) </t>
  </si>
  <si>
    <t>Přepočtený počet odpracovaných hodin na projektu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</si>
  <si>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</si>
  <si>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</si>
  <si>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</si>
  <si>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</si>
  <si>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</si>
  <si>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</si>
  <si>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</si>
  <si>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</si>
  <si>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</si>
  <si>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</si>
  <si>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</si>
  <si>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</si>
  <si>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r>
      <t xml:space="preserve">Procento pro projekt               </t>
    </r>
    <r>
      <rPr>
        <b/>
        <sz val="10"/>
        <color rgb="FFFF0000"/>
        <rFont val="Arial"/>
        <family val="2"/>
        <charset val="238"/>
      </rPr>
      <t>(u DPP/DPČ uvádět vždy 100 %)</t>
    </r>
  </si>
  <si>
    <t xml:space="preserve">REKAPITULACE MZDOVÝCH VÝDAJŮ  </t>
  </si>
  <si>
    <t>DPP do 11.499 Kč</t>
  </si>
  <si>
    <t>DPP nad 11.499 Kč</t>
  </si>
  <si>
    <t>DPČ nad 4.499 Kč</t>
  </si>
  <si>
    <t>DPČ do 4.499 Kč</t>
  </si>
  <si>
    <t>DPP do 11.999 Kč</t>
  </si>
  <si>
    <t>DPP nad 11.999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</si>
</sst>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D_M_-;\-* #,##0.00\ _D_M_-;_-* &quot;-&quot;??\ _D_M_-;_-@_-"/>
    <numFmt numFmtId="165" formatCode="0.0"/>
    <numFmt numFmtId="166" formatCode="\(#\)"/>
    <numFmt numFmtId="167" formatCode="_-* #,##0.0\ _D_M_-;\-* #,##0.0\ _D_M_-;_-* &quot;-&quot;??\ _D_M_-;_-@_-"/>
    <numFmt numFmtId="168" formatCode="[$-405]mmmm\ yyyy"/>
  </numFmts>
  <fonts count="20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name val="Arial CE"/>
      <charset val="238"/>
    </font>
    <font>
      <b/>
      <sz val="12"/>
      <name val="Arial"/>
      <family val="2"/>
      <charset val="238"/>
    </font>
    <font>
      <b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ECFF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</cellStyleXfs>
  <cellXfs count="183">
    <xf numFmtId="0" fontId="0" fillId="0" borderId="0" xfId="0"/>
    <xf numFmtId="0" fontId="2" fillId="0" borderId="0" xfId="3"/>
    <xf numFmtId="0" fontId="2" fillId="0" borderId="0" xfId="3" applyAlignment="1">
      <alignment wrapText="1"/>
    </xf>
    <xf numFmtId="49" fontId="2" fillId="0" borderId="0" xfId="3" applyNumberFormat="1" applyAlignment="1" applyProtection="1">
      <alignment horizontal="center"/>
      <protection hidden="1"/>
    </xf>
    <xf numFmtId="0" fontId="2" fillId="0" borderId="0" xfId="3" applyProtection="1">
      <protection hidden="1"/>
    </xf>
    <xf numFmtId="0" fontId="5" fillId="0" borderId="0" xfId="3" applyFont="1"/>
    <xf numFmtId="0" fontId="2" fillId="0" borderId="0" xfId="3" applyAlignment="1" applyProtection="1">
      <alignment wrapText="1"/>
      <protection hidden="1"/>
    </xf>
    <xf numFmtId="0" fontId="2" fillId="0" borderId="0" xfId="3" applyAlignment="1">
      <alignment horizontal="left" wrapText="1"/>
    </xf>
    <xf numFmtId="0" fontId="5" fillId="0" borderId="0" xfId="3" applyFont="1" applyAlignment="1">
      <alignment wrapText="1"/>
    </xf>
    <xf numFmtId="168" fontId="2" fillId="0" borderId="0" xfId="3" applyNumberFormat="1"/>
    <xf numFmtId="166" fontId="2" fillId="3" borderId="1" xfId="3" applyNumberFormat="1" applyFill="1" applyBorder="1" applyAlignment="1">
      <alignment horizontal="center"/>
    </xf>
    <xf numFmtId="166" fontId="2" fillId="3" borderId="3" xfId="3" applyNumberFormat="1" applyFill="1" applyBorder="1" applyAlignment="1">
      <alignment horizontal="center"/>
    </xf>
    <xf numFmtId="166" fontId="2" fillId="3" borderId="4" xfId="3" applyNumberFormat="1" applyFill="1" applyBorder="1" applyAlignment="1">
      <alignment horizontal="center"/>
    </xf>
    <xf numFmtId="0" fontId="12" fillId="0" borderId="8" xfId="3" applyFont="1" applyBorder="1"/>
    <xf numFmtId="17" fontId="12" fillId="0" borderId="9" xfId="3" applyNumberFormat="1" applyFont="1" applyBorder="1"/>
    <xf numFmtId="4" fontId="12" fillId="0" borderId="10" xfId="3" applyNumberFormat="1" applyFont="1" applyBorder="1"/>
    <xf numFmtId="167" fontId="12" fillId="0" borderId="10" xfId="1" applyNumberFormat="1" applyFont="1" applyFill="1" applyBorder="1" applyAlignment="1">
      <alignment horizontal="right"/>
    </xf>
    <xf numFmtId="3" fontId="12" fillId="0" borderId="11" xfId="3" applyNumberFormat="1" applyFont="1" applyBorder="1" applyAlignment="1">
      <alignment horizontal="center"/>
    </xf>
    <xf numFmtId="0" fontId="12" fillId="0" borderId="0" xfId="3" applyFont="1"/>
    <xf numFmtId="168" fontId="12" fillId="0" borderId="0" xfId="3" applyNumberFormat="1" applyFont="1"/>
    <xf numFmtId="0" fontId="12" fillId="0" borderId="13" xfId="3" applyFont="1" applyBorder="1"/>
    <xf numFmtId="0" fontId="12" fillId="0" borderId="14" xfId="3" applyFont="1" applyBorder="1"/>
    <xf numFmtId="4" fontId="12" fillId="2" borderId="16" xfId="3" applyNumberFormat="1" applyFont="1" applyFill="1" applyBorder="1"/>
    <xf numFmtId="4" fontId="12" fillId="0" borderId="0" xfId="3" applyNumberFormat="1" applyFont="1"/>
    <xf numFmtId="0" fontId="13" fillId="0" borderId="0" xfId="3" applyFont="1"/>
    <xf numFmtId="0" fontId="14" fillId="0" borderId="0" xfId="3" applyFont="1"/>
    <xf numFmtId="10" fontId="9" fillId="0" borderId="21" xfId="3" applyNumberFormat="1" applyFont="1" applyBorder="1"/>
    <xf numFmtId="4" fontId="15" fillId="0" borderId="0" xfId="3" applyNumberFormat="1" applyFont="1" applyAlignment="1">
      <alignment horizontal="center" vertical="center"/>
    </xf>
    <xf numFmtId="0" fontId="14" fillId="0" borderId="0" xfId="3" applyFont="1" applyAlignment="1">
      <alignment horizontal="left"/>
    </xf>
    <xf numFmtId="49" fontId="15" fillId="0" borderId="0" xfId="3" applyNumberFormat="1" applyFont="1" applyAlignment="1" applyProtection="1">
      <alignment horizontal="center" vertical="center"/>
      <protection hidden="1"/>
    </xf>
    <xf numFmtId="49" fontId="15" fillId="0" borderId="0" xfId="3" applyNumberFormat="1" applyFont="1" applyAlignment="1" applyProtection="1">
      <alignment horizontal="center"/>
      <protection hidden="1"/>
    </xf>
    <xf numFmtId="0" fontId="12" fillId="0" borderId="22" xfId="3" applyFont="1" applyBorder="1" applyAlignment="1">
      <alignment wrapText="1"/>
    </xf>
    <xf numFmtId="0" fontId="12" fillId="0" borderId="0" xfId="3" applyFont="1" applyAlignment="1">
      <alignment wrapText="1"/>
    </xf>
    <xf numFmtId="0" fontId="12" fillId="0" borderId="23" xfId="3" applyFont="1" applyBorder="1" applyAlignment="1">
      <alignment horizontal="center" wrapText="1"/>
    </xf>
    <xf numFmtId="0" fontId="12" fillId="0" borderId="0" xfId="3" applyFont="1" applyAlignment="1">
      <alignment horizontal="center" wrapText="1"/>
    </xf>
    <xf numFmtId="0" fontId="15" fillId="0" borderId="0" xfId="3" applyFont="1" applyAlignment="1" applyProtection="1">
      <alignment horizontal="center" vertical="center"/>
      <protection hidden="1"/>
    </xf>
    <xf numFmtId="49" fontId="12" fillId="0" borderId="0" xfId="3" applyNumberFormat="1" applyFont="1" applyAlignment="1" applyProtection="1">
      <alignment horizontal="center"/>
      <protection hidden="1"/>
    </xf>
    <xf numFmtId="4" fontId="12" fillId="0" borderId="0" xfId="3" applyNumberFormat="1" applyFont="1" applyProtection="1">
      <protection hidden="1"/>
    </xf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left"/>
    </xf>
    <xf numFmtId="0" fontId="12" fillId="0" borderId="5" xfId="3" applyFont="1" applyBorder="1" applyAlignment="1">
      <alignment horizontal="left"/>
    </xf>
    <xf numFmtId="0" fontId="12" fillId="0" borderId="7" xfId="3" applyFont="1" applyBorder="1" applyAlignment="1">
      <alignment horizontal="left"/>
    </xf>
    <xf numFmtId="0" fontId="12" fillId="0" borderId="7" xfId="3" applyFont="1" applyBorder="1"/>
    <xf numFmtId="0" fontId="12" fillId="0" borderId="24" xfId="3" applyFont="1" applyBorder="1"/>
    <xf numFmtId="167" fontId="12" fillId="5" borderId="10" xfId="1" applyNumberFormat="1" applyFont="1" applyFill="1" applyBorder="1" applyAlignment="1"/>
    <xf numFmtId="166" fontId="2" fillId="3" borderId="26" xfId="3" applyNumberFormat="1" applyFill="1" applyBorder="1" applyAlignment="1">
      <alignment horizontal="center"/>
    </xf>
    <xf numFmtId="166" fontId="2" fillId="3" borderId="16" xfId="3" applyNumberFormat="1" applyFill="1" applyBorder="1" applyAlignment="1">
      <alignment horizontal="center"/>
    </xf>
    <xf numFmtId="0" fontId="12" fillId="0" borderId="28" xfId="3" applyFont="1" applyBorder="1"/>
    <xf numFmtId="166" fontId="2" fillId="3" borderId="24" xfId="3" applyNumberFormat="1" applyFill="1" applyBorder="1" applyAlignment="1">
      <alignment horizontal="center"/>
    </xf>
    <xf numFmtId="4" fontId="12" fillId="2" borderId="25" xfId="3" applyNumberFormat="1" applyFont="1" applyFill="1" applyBorder="1"/>
    <xf numFmtId="4" fontId="12" fillId="2" borderId="26" xfId="3" applyNumberFormat="1" applyFont="1" applyFill="1" applyBorder="1"/>
    <xf numFmtId="165" fontId="12" fillId="2" borderId="16" xfId="1" applyNumberFormat="1" applyFont="1" applyFill="1" applyBorder="1" applyAlignment="1">
      <alignment horizontal="center"/>
    </xf>
    <xf numFmtId="166" fontId="2" fillId="3" borderId="6" xfId="3" applyNumberFormat="1" applyFill="1" applyBorder="1" applyAlignment="1">
      <alignment horizontal="center"/>
    </xf>
    <xf numFmtId="0" fontId="9" fillId="2" borderId="17" xfId="3" applyFont="1" applyFill="1" applyBorder="1"/>
    <xf numFmtId="4" fontId="9" fillId="3" borderId="16" xfId="3" applyNumberFormat="1" applyFont="1" applyFill="1" applyBorder="1"/>
    <xf numFmtId="4" fontId="9" fillId="6" borderId="16" xfId="3" applyNumberFormat="1" applyFont="1" applyFill="1" applyBorder="1" applyAlignment="1">
      <alignment horizontal="center"/>
    </xf>
    <xf numFmtId="4" fontId="9" fillId="3" borderId="26" xfId="3" applyNumberFormat="1" applyFont="1" applyFill="1" applyBorder="1"/>
    <xf numFmtId="4" fontId="9" fillId="3" borderId="21" xfId="3" applyNumberFormat="1" applyFont="1" applyFill="1" applyBorder="1" applyAlignment="1">
      <alignment horizontal="center"/>
    </xf>
    <xf numFmtId="4" fontId="9" fillId="3" borderId="6" xfId="3" applyNumberFormat="1" applyFont="1" applyFill="1" applyBorder="1"/>
    <xf numFmtId="4" fontId="9" fillId="3" borderId="19" xfId="3" applyNumberFormat="1" applyFont="1" applyFill="1" applyBorder="1"/>
    <xf numFmtId="4" fontId="9" fillId="3" borderId="17" xfId="3" applyNumberFormat="1" applyFont="1" applyFill="1" applyBorder="1"/>
    <xf numFmtId="0" fontId="9" fillId="0" borderId="0" xfId="3" applyFont="1"/>
    <xf numFmtId="168" fontId="9" fillId="0" borderId="0" xfId="3" applyNumberFormat="1" applyFont="1"/>
    <xf numFmtId="0" fontId="16" fillId="2" borderId="17" xfId="3" applyFont="1" applyFill="1" applyBorder="1"/>
    <xf numFmtId="0" fontId="5" fillId="2" borderId="29" xfId="3" applyFont="1" applyFill="1" applyBorder="1" applyAlignment="1">
      <alignment horizontal="center" vertical="center" wrapText="1"/>
    </xf>
    <xf numFmtId="4" fontId="12" fillId="2" borderId="10" xfId="3" applyNumberFormat="1" applyFont="1" applyFill="1" applyBorder="1" applyAlignment="1">
      <alignment horizontal="right"/>
    </xf>
    <xf numFmtId="166" fontId="2" fillId="3" borderId="30" xfId="3" applyNumberFormat="1" applyFill="1" applyBorder="1" applyAlignment="1">
      <alignment horizontal="center"/>
    </xf>
    <xf numFmtId="166" fontId="2" fillId="3" borderId="18" xfId="3" applyNumberFormat="1" applyFill="1" applyBorder="1" applyAlignment="1">
      <alignment horizontal="center"/>
    </xf>
    <xf numFmtId="166" fontId="2" fillId="3" borderId="15" xfId="3" applyNumberFormat="1" applyFill="1" applyBorder="1" applyAlignment="1">
      <alignment horizontal="center"/>
    </xf>
    <xf numFmtId="4" fontId="12" fillId="5" borderId="10" xfId="3" applyNumberFormat="1" applyFont="1" applyFill="1" applyBorder="1"/>
    <xf numFmtId="4" fontId="12" fillId="5" borderId="16" xfId="3" applyNumberFormat="1" applyFont="1" applyFill="1" applyBorder="1"/>
    <xf numFmtId="0" fontId="11" fillId="0" borderId="0" xfId="0" applyFont="1" applyAlignment="1">
      <alignment wrapText="1"/>
    </xf>
    <xf numFmtId="0" fontId="5" fillId="0" borderId="30" xfId="3" applyFont="1" applyBorder="1" applyAlignment="1">
      <alignment horizontal="left"/>
    </xf>
    <xf numFmtId="0" fontId="12" fillId="0" borderId="26" xfId="3" applyFont="1" applyBorder="1" applyAlignment="1">
      <alignment horizontal="left"/>
    </xf>
    <xf numFmtId="0" fontId="5" fillId="0" borderId="32" xfId="3" applyFont="1" applyBorder="1" applyAlignment="1">
      <alignment horizontal="left"/>
    </xf>
    <xf numFmtId="4" fontId="15" fillId="0" borderId="33" xfId="3" applyNumberFormat="1" applyFont="1" applyBorder="1" applyAlignment="1">
      <alignment horizontal="left" vertical="center"/>
    </xf>
    <xf numFmtId="0" fontId="12" fillId="0" borderId="34" xfId="3" applyFont="1" applyBorder="1" applyAlignment="1">
      <alignment horizontal="left"/>
    </xf>
    <xf numFmtId="0" fontId="2" fillId="7" borderId="0" xfId="3" applyFill="1"/>
    <xf numFmtId="0" fontId="12" fillId="7" borderId="0" xfId="3" applyFont="1" applyFill="1"/>
    <xf numFmtId="0" fontId="0" fillId="7" borderId="36" xfId="0" applyFill="1" applyBorder="1" applyAlignment="1">
      <alignment horizontal="center" vertical="center" wrapText="1"/>
    </xf>
    <xf numFmtId="0" fontId="5" fillId="7" borderId="36" xfId="3" applyFont="1" applyFill="1" applyBorder="1" applyAlignment="1">
      <alignment horizontal="center" vertical="center" wrapText="1"/>
    </xf>
    <xf numFmtId="166" fontId="2" fillId="7" borderId="36" xfId="3" applyNumberFormat="1" applyFill="1" applyBorder="1" applyAlignment="1">
      <alignment horizontal="center"/>
    </xf>
    <xf numFmtId="4" fontId="2" fillId="7" borderId="36" xfId="3" applyNumberFormat="1" applyFill="1" applyBorder="1" applyAlignment="1">
      <alignment horizontal="center"/>
    </xf>
    <xf numFmtId="4" fontId="12" fillId="7" borderId="36" xfId="3" applyNumberFormat="1" applyFont="1" applyFill="1" applyBorder="1"/>
    <xf numFmtId="4" fontId="9" fillId="7" borderId="36" xfId="3" applyNumberFormat="1" applyFont="1" applyFill="1" applyBorder="1"/>
    <xf numFmtId="2" fontId="12" fillId="7" borderId="22" xfId="3" applyNumberFormat="1" applyFont="1" applyFill="1" applyBorder="1"/>
    <xf numFmtId="4" fontId="9" fillId="7" borderId="22" xfId="3" applyNumberFormat="1" applyFont="1" applyFill="1" applyBorder="1" applyAlignment="1">
      <alignment horizontal="center"/>
    </xf>
    <xf numFmtId="0" fontId="3" fillId="0" borderId="0" xfId="3" applyFont="1" applyAlignment="1">
      <alignment horizontal="center"/>
    </xf>
    <xf numFmtId="0" fontId="12" fillId="2" borderId="6" xfId="3" applyFont="1" applyFill="1" applyBorder="1" applyAlignment="1">
      <alignment horizontal="center"/>
    </xf>
    <xf numFmtId="0" fontId="9" fillId="2" borderId="6" xfId="3" applyFont="1" applyFill="1" applyBorder="1" applyAlignment="1">
      <alignment horizontal="center"/>
    </xf>
    <xf numFmtId="10" fontId="12" fillId="0" borderId="10" xfId="1" applyNumberFormat="1" applyFont="1" applyFill="1" applyBorder="1" applyAlignment="1">
      <alignment horizontal="right"/>
    </xf>
    <xf numFmtId="2" fontId="12" fillId="8" borderId="10" xfId="1" applyNumberFormat="1" applyFont="1" applyFill="1" applyBorder="1" applyAlignment="1"/>
    <xf numFmtId="3" fontId="12" fillId="8" borderId="28" xfId="3" applyNumberFormat="1" applyFont="1" applyFill="1" applyBorder="1" applyAlignment="1" applyProtection="1">
      <alignment horizontal="center"/>
      <protection hidden="1"/>
    </xf>
    <xf numFmtId="4" fontId="2" fillId="8" borderId="27" xfId="3" applyNumberFormat="1" applyFill="1" applyBorder="1" applyAlignment="1" applyProtection="1">
      <alignment horizontal="center"/>
      <protection hidden="1"/>
    </xf>
    <xf numFmtId="4" fontId="2" fillId="8" borderId="8" xfId="3" applyNumberFormat="1" applyFill="1" applyBorder="1" applyAlignment="1">
      <alignment horizontal="center"/>
    </xf>
    <xf numFmtId="4" fontId="2" fillId="8" borderId="25" xfId="3" applyNumberFormat="1" applyFill="1" applyBorder="1" applyAlignment="1">
      <alignment horizontal="center"/>
    </xf>
    <xf numFmtId="4" fontId="12" fillId="9" borderId="21" xfId="3" applyNumberFormat="1" applyFont="1" applyFill="1" applyBorder="1" applyAlignment="1">
      <alignment horizontal="center"/>
    </xf>
    <xf numFmtId="4" fontId="12" fillId="9" borderId="19" xfId="3" applyNumberFormat="1" applyFont="1" applyFill="1" applyBorder="1"/>
    <xf numFmtId="4" fontId="12" fillId="9" borderId="17" xfId="3" applyNumberFormat="1" applyFont="1" applyFill="1" applyBorder="1"/>
    <xf numFmtId="4" fontId="12" fillId="9" borderId="26" xfId="3" applyNumberFormat="1" applyFont="1" applyFill="1" applyBorder="1"/>
    <xf numFmtId="4" fontId="12" fillId="9" borderId="6" xfId="3" applyNumberFormat="1" applyFont="1" applyFill="1" applyBorder="1"/>
    <xf numFmtId="2" fontId="12" fillId="10" borderId="21" xfId="3" applyNumberFormat="1" applyFont="1" applyFill="1" applyBorder="1"/>
    <xf numFmtId="2" fontId="12" fillId="11" borderId="21" xfId="3" applyNumberFormat="1" applyFont="1" applyFill="1" applyBorder="1"/>
    <xf numFmtId="4" fontId="12" fillId="2" borderId="16" xfId="3" applyNumberFormat="1" applyFont="1" applyFill="1" applyBorder="1" applyAlignment="1">
      <alignment horizontal="center"/>
    </xf>
    <xf numFmtId="4" fontId="9" fillId="2" borderId="16" xfId="3" applyNumberFormat="1" applyFont="1" applyFill="1" applyBorder="1" applyAlignment="1">
      <alignment horizontal="center"/>
    </xf>
    <xf numFmtId="0" fontId="2" fillId="0" borderId="0" xfId="0" applyFont="1"/>
    <xf numFmtId="0" fontId="9" fillId="2" borderId="15" xfId="3" applyFont="1" applyFill="1" applyBorder="1" applyAlignment="1">
      <alignment horizontal="center"/>
    </xf>
    <xf numFmtId="0" fontId="9" fillId="2" borderId="40" xfId="3" applyFont="1" applyFill="1" applyBorder="1" applyAlignment="1">
      <alignment horizontal="left"/>
    </xf>
    <xf numFmtId="0" fontId="9" fillId="2" borderId="41" xfId="3" applyFont="1" applyFill="1" applyBorder="1" applyAlignment="1">
      <alignment horizontal="left"/>
    </xf>
    <xf numFmtId="0" fontId="9" fillId="2" borderId="35" xfId="3" applyFont="1" applyFill="1" applyBorder="1" applyAlignment="1">
      <alignment horizontal="left"/>
    </xf>
    <xf numFmtId="0" fontId="12" fillId="0" borderId="41" xfId="3" applyFont="1" applyBorder="1" applyAlignment="1">
      <alignment horizontal="center"/>
    </xf>
    <xf numFmtId="0" fontId="12" fillId="0" borderId="35" xfId="3" applyFont="1" applyBorder="1" applyAlignment="1">
      <alignment horizontal="center"/>
    </xf>
    <xf numFmtId="0" fontId="2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0" borderId="0" xfId="3" applyFont="1" applyAlignment="1">
      <alignment horizontal="center"/>
    </xf>
    <xf numFmtId="0" fontId="9" fillId="2" borderId="37" xfId="3" applyFont="1" applyFill="1" applyBorder="1" applyAlignment="1">
      <alignment horizontal="left"/>
    </xf>
    <xf numFmtId="0" fontId="9" fillId="2" borderId="38" xfId="3" applyFont="1" applyFill="1" applyBorder="1" applyAlignment="1">
      <alignment horizontal="left"/>
    </xf>
    <xf numFmtId="0" fontId="9" fillId="2" borderId="39" xfId="3" applyFont="1" applyFill="1" applyBorder="1" applyAlignment="1">
      <alignment horizontal="left"/>
    </xf>
    <xf numFmtId="0" fontId="12" fillId="0" borderId="38" xfId="3" applyFont="1" applyBorder="1" applyAlignment="1">
      <alignment horizontal="center"/>
    </xf>
    <xf numFmtId="0" fontId="12" fillId="0" borderId="39" xfId="3" applyFont="1" applyBorder="1" applyAlignment="1">
      <alignment horizontal="center"/>
    </xf>
    <xf numFmtId="0" fontId="9" fillId="2" borderId="45" xfId="3" applyFont="1" applyFill="1" applyBorder="1" applyAlignment="1">
      <alignment horizontal="left"/>
    </xf>
    <xf numFmtId="0" fontId="9" fillId="2" borderId="46" xfId="3" applyFont="1" applyFill="1" applyBorder="1" applyAlignment="1">
      <alignment horizontal="left"/>
    </xf>
    <xf numFmtId="0" fontId="9" fillId="2" borderId="47" xfId="3" applyFont="1" applyFill="1" applyBorder="1" applyAlignment="1">
      <alignment horizontal="left"/>
    </xf>
    <xf numFmtId="0" fontId="12" fillId="0" borderId="45" xfId="3" applyFont="1" applyBorder="1" applyAlignment="1">
      <alignment horizontal="center"/>
    </xf>
    <xf numFmtId="0" fontId="12" fillId="0" borderId="46" xfId="3" applyFont="1" applyBorder="1" applyAlignment="1">
      <alignment horizontal="center"/>
    </xf>
    <xf numFmtId="0" fontId="12" fillId="0" borderId="47" xfId="3" applyFont="1" applyBorder="1" applyAlignment="1">
      <alignment horizontal="center"/>
    </xf>
    <xf numFmtId="0" fontId="4" fillId="0" borderId="32" xfId="3" applyFont="1" applyBorder="1" applyAlignment="1">
      <alignment horizontal="left" vertical="justify" wrapText="1"/>
    </xf>
    <xf numFmtId="0" fontId="4" fillId="0" borderId="33" xfId="3" applyFont="1" applyBorder="1" applyAlignment="1">
      <alignment horizontal="left" vertical="justify" wrapText="1"/>
    </xf>
    <xf numFmtId="0" fontId="0" fillId="0" borderId="33" xfId="0" applyBorder="1"/>
    <xf numFmtId="0" fontId="0" fillId="0" borderId="34" xfId="0" applyBorder="1"/>
    <xf numFmtId="0" fontId="0" fillId="0" borderId="5" xfId="0" applyBorder="1"/>
    <xf numFmtId="0" fontId="0" fillId="0" borderId="7" xfId="0" applyBorder="1"/>
    <xf numFmtId="0" fontId="0" fillId="0" borderId="24" xfId="0" applyBorder="1"/>
    <xf numFmtId="0" fontId="5" fillId="2" borderId="42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9" fillId="0" borderId="30" xfId="3" applyFont="1" applyBorder="1" applyAlignment="1">
      <alignment horizontal="left"/>
    </xf>
    <xf numFmtId="0" fontId="9" fillId="0" borderId="6" xfId="3" applyFont="1" applyBorder="1" applyAlignment="1">
      <alignment horizontal="left"/>
    </xf>
    <xf numFmtId="0" fontId="9" fillId="0" borderId="26" xfId="3" applyFont="1" applyBorder="1" applyAlignment="1">
      <alignment horizontal="left"/>
    </xf>
    <xf numFmtId="0" fontId="5" fillId="2" borderId="48" xfId="3" applyFont="1" applyFill="1" applyBorder="1" applyAlignment="1">
      <alignment horizontal="center" vertical="center" wrapText="1"/>
    </xf>
    <xf numFmtId="0" fontId="5" fillId="2" borderId="49" xfId="3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0" fontId="5" fillId="9" borderId="31" xfId="3" applyFont="1" applyFill="1" applyBorder="1" applyAlignment="1">
      <alignment horizontal="center" vertical="center" wrapText="1"/>
    </xf>
    <xf numFmtId="0" fontId="5" fillId="9" borderId="4" xfId="3" applyFont="1" applyFill="1" applyBorder="1" applyAlignment="1">
      <alignment horizontal="center" vertical="center" wrapText="1"/>
    </xf>
    <xf numFmtId="0" fontId="5" fillId="9" borderId="33" xfId="3" applyFont="1" applyFill="1" applyBorder="1" applyAlignment="1">
      <alignment horizontal="center" vertical="center" wrapText="1"/>
    </xf>
    <xf numFmtId="0" fontId="5" fillId="9" borderId="7" xfId="3" applyFont="1" applyFill="1" applyBorder="1" applyAlignment="1">
      <alignment horizontal="center" vertical="center" wrapText="1"/>
    </xf>
    <xf numFmtId="0" fontId="5" fillId="9" borderId="50" xfId="3" applyFont="1" applyFill="1" applyBorder="1" applyAlignment="1">
      <alignment horizontal="center" vertical="center" wrapText="1"/>
    </xf>
    <xf numFmtId="0" fontId="5" fillId="9" borderId="3" xfId="3" applyFont="1" applyFill="1" applyBorder="1" applyAlignment="1">
      <alignment horizontal="center" vertical="center" wrapText="1"/>
    </xf>
    <xf numFmtId="4" fontId="9" fillId="4" borderId="30" xfId="3" applyNumberFormat="1" applyFont="1" applyFill="1" applyBorder="1" applyAlignment="1">
      <alignment horizontal="center"/>
    </xf>
    <xf numFmtId="4" fontId="9" fillId="4" borderId="26" xfId="3" applyNumberFormat="1" applyFont="1" applyFill="1" applyBorder="1" applyAlignment="1">
      <alignment horizontal="center"/>
    </xf>
    <xf numFmtId="4" fontId="9" fillId="4" borderId="6" xfId="3" applyNumberFormat="1" applyFont="1" applyFill="1" applyBorder="1" applyAlignment="1">
      <alignment horizontal="center"/>
    </xf>
    <xf numFmtId="0" fontId="9" fillId="0" borderId="32" xfId="3" applyFont="1" applyBorder="1" applyAlignment="1">
      <alignment horizontal="left"/>
    </xf>
    <xf numFmtId="0" fontId="9" fillId="0" borderId="34" xfId="3" applyFont="1" applyBorder="1" applyAlignment="1">
      <alignment horizontal="left"/>
    </xf>
    <xf numFmtId="0" fontId="5" fillId="2" borderId="43" xfId="3" applyFont="1" applyFill="1" applyBorder="1" applyAlignment="1">
      <alignment horizontal="center" vertical="center" wrapText="1"/>
    </xf>
    <xf numFmtId="0" fontId="5" fillId="2" borderId="44" xfId="3" applyFont="1" applyFill="1" applyBorder="1" applyAlignment="1">
      <alignment horizontal="center" vertical="center" wrapText="1"/>
    </xf>
    <xf numFmtId="0" fontId="5" fillId="9" borderId="51" xfId="3" applyFont="1" applyFill="1" applyBorder="1" applyAlignment="1">
      <alignment horizontal="center" vertical="center" wrapText="1"/>
    </xf>
    <xf numFmtId="0" fontId="5" fillId="9" borderId="1" xfId="3" applyFont="1" applyFill="1" applyBorder="1" applyAlignment="1">
      <alignment horizontal="center" vertical="center" wrapText="1"/>
    </xf>
    <xf numFmtId="0" fontId="5" fillId="9" borderId="34" xfId="3" applyFont="1" applyFill="1" applyBorder="1" applyAlignment="1">
      <alignment horizontal="center" vertical="center" wrapText="1"/>
    </xf>
    <xf numFmtId="0" fontId="5" fillId="9" borderId="24" xfId="3" applyFont="1" applyFill="1" applyBorder="1" applyAlignment="1">
      <alignment horizontal="center" vertical="center" wrapText="1"/>
    </xf>
    <xf numFmtId="0" fontId="12" fillId="2" borderId="30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/>
    </xf>
    <xf numFmtId="0" fontId="12" fillId="2" borderId="26" xfId="3" applyFont="1" applyFill="1" applyBorder="1" applyAlignment="1">
      <alignment horizontal="center"/>
    </xf>
    <xf numFmtId="0" fontId="9" fillId="0" borderId="30" xfId="3" applyFont="1" applyBorder="1" applyAlignment="1">
      <alignment horizontal="center"/>
    </xf>
    <xf numFmtId="0" fontId="9" fillId="0" borderId="6" xfId="3" applyFont="1" applyBorder="1" applyAlignment="1">
      <alignment horizontal="center"/>
    </xf>
    <xf numFmtId="0" fontId="9" fillId="0" borderId="26" xfId="3" applyFont="1" applyBorder="1" applyAlignment="1">
      <alignment horizontal="center"/>
    </xf>
    <xf numFmtId="0" fontId="9" fillId="2" borderId="30" xfId="3" applyFont="1" applyFill="1" applyBorder="1" applyAlignment="1">
      <alignment horizontal="center"/>
    </xf>
    <xf numFmtId="0" fontId="9" fillId="2" borderId="6" xfId="3" applyFont="1" applyFill="1" applyBorder="1" applyAlignment="1">
      <alignment horizontal="center"/>
    </xf>
    <xf numFmtId="0" fontId="9" fillId="2" borderId="26" xfId="3" applyFont="1" applyFill="1" applyBorder="1" applyAlignment="1">
      <alignment horizontal="center"/>
    </xf>
    <xf numFmtId="0" fontId="12" fillId="0" borderId="6" xfId="3" applyFont="1" applyBorder="1" applyAlignment="1">
      <alignment horizontal="center"/>
    </xf>
    <xf numFmtId="0" fontId="12" fillId="0" borderId="26" xfId="3" applyFont="1" applyBorder="1" applyAlignment="1">
      <alignment horizontal="center"/>
    </xf>
    <xf numFmtId="0" fontId="9" fillId="2" borderId="30" xfId="3" applyFont="1" applyFill="1" applyBorder="1" applyAlignment="1">
      <alignment horizontal="center" wrapText="1"/>
    </xf>
    <xf numFmtId="0" fontId="9" fillId="2" borderId="6" xfId="3" applyFont="1" applyFill="1" applyBorder="1" applyAlignment="1">
      <alignment horizontal="center" wrapText="1"/>
    </xf>
    <xf numFmtId="0" fontId="9" fillId="2" borderId="26" xfId="3" applyFont="1" applyFill="1" applyBorder="1" applyAlignment="1">
      <alignment horizontal="center" wrapText="1"/>
    </xf>
    <xf numFmtId="0" fontId="9" fillId="0" borderId="5" xfId="3" applyFont="1" applyBorder="1" applyAlignment="1">
      <alignment horizontal="left"/>
    </xf>
    <xf numFmtId="0" fontId="9" fillId="0" borderId="24" xfId="3" applyFont="1" applyBorder="1" applyAlignment="1">
      <alignment horizontal="left"/>
    </xf>
    <xf numFmtId="0" fontId="5" fillId="2" borderId="52" xfId="3" applyFont="1" applyFill="1" applyBorder="1" applyAlignment="1">
      <alignment horizontal="center" vertical="center" wrapText="1"/>
    </xf>
    <xf numFmtId="0" fontId="5" fillId="2" borderId="53" xfId="3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4" xfId="3" applyFont="1" applyFill="1" applyBorder="1" applyAlignment="1">
      <alignment horizontal="center" vertical="center" wrapText="1"/>
    </xf>
  </cellXfs>
  <cellStyles count="4">
    <cellStyle name="Čárka" xfId="1" builtinId="3"/>
    <cellStyle name="čárky 2" xfId="2" xr:uid="{00000000-0005-0000-0000-000001000000}"/>
    <cellStyle name="Normální" xfId="0" builtinId="0"/>
    <cellStyle name="normální_rekapitulace_final_mzdy" xfId="3" xr:uid="{00000000-0005-0000-0000-000003000000}"/>
  </cellStyles>
  <dxfs count="0"/>
  <tableStyles count="0" defaultTableStyle="TableStyleMedium9" defaultPivotStyle="PivotStyleLight16"/>
  <colors>
    <mruColors>
      <color rgb="FFCCECFF"/>
      <color rgb="FF99FFCC"/>
      <color rgb="FF00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W63"/>
  <sheetViews>
    <sheetView showGridLines="0" tabSelected="1" view="pageLayout" zoomScaleNormal="75" zoomScaleSheetLayoutView="75" workbookViewId="0">
      <selection activeCell="G3" sqref="G3:N3"/>
    </sheetView>
  </sheetViews>
  <sheetFormatPr defaultColWidth="9.109375" defaultRowHeight="13.2" outlineLevelCol="1" x14ac:dyDescent="0.25"/>
  <cols>
    <col min="1" max="1" width="29.44140625" style="1" customWidth="1"/>
    <col min="2" max="2" width="9.44140625" style="1" customWidth="1"/>
    <col min="3" max="3" width="35" style="1" customWidth="1"/>
    <col min="4" max="4" width="17.6640625" style="1" customWidth="1"/>
    <col min="5" max="5" width="14.6640625" style="1" customWidth="1"/>
    <col min="6" max="6" width="13.44140625" style="1" customWidth="1"/>
    <col min="7" max="8" width="13.6640625" style="1" customWidth="1"/>
    <col min="9" max="10" width="15.88671875" style="1" customWidth="1"/>
    <col min="11" max="11" width="15.6640625" style="1" customWidth="1"/>
    <col min="12" max="12" width="16.6640625" style="1" customWidth="1"/>
    <col min="13" max="13" width="17.44140625" style="1" customWidth="1"/>
    <col min="14" max="14" width="18.88671875" style="1" customWidth="1"/>
    <col min="15" max="15" width="14.6640625" style="1" customWidth="1" outlineLevel="1"/>
    <col min="16" max="16" width="14.5546875" style="1" customWidth="1" outlineLevel="1"/>
    <col min="17" max="17" width="14" style="1" customWidth="1" outlineLevel="1"/>
    <col min="18" max="18" width="14.88671875" style="1" customWidth="1" outlineLevel="1"/>
    <col min="19" max="19" width="15.44140625" style="1" customWidth="1" outlineLevel="1"/>
    <col min="20" max="20" width="2.5546875" style="77" customWidth="1"/>
    <col min="21" max="21" width="9.109375" style="1"/>
    <col min="22" max="22" width="12.44140625" style="1" customWidth="1"/>
    <col min="23" max="23" width="15.88671875" style="1" customWidth="1"/>
    <col min="24" max="16384" width="9.109375" style="1"/>
  </cols>
  <sheetData>
    <row r="1" spans="1:23" ht="15.6" x14ac:dyDescent="0.3">
      <c r="A1" s="118" t="s">
        <v>59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87"/>
    </row>
    <row r="2" spans="1:23" ht="13.8" thickBot="1" x14ac:dyDescent="0.3"/>
    <row r="3" spans="1:23" s="18" customFormat="1" ht="13.8" x14ac:dyDescent="0.25">
      <c r="A3" s="119" t="s">
        <v>0</v>
      </c>
      <c r="B3" s="120"/>
      <c r="C3" s="120"/>
      <c r="D3" s="120"/>
      <c r="E3" s="120"/>
      <c r="F3" s="121"/>
      <c r="G3" s="122"/>
      <c r="H3" s="122"/>
      <c r="I3" s="122"/>
      <c r="J3" s="122"/>
      <c r="K3" s="122"/>
      <c r="L3" s="122"/>
      <c r="M3" s="122"/>
      <c r="N3" s="123"/>
      <c r="O3" s="38"/>
      <c r="P3" s="23"/>
      <c r="T3" s="78"/>
      <c r="W3" s="19"/>
    </row>
    <row r="4" spans="1:23" s="18" customFormat="1" ht="13.8" x14ac:dyDescent="0.25">
      <c r="A4" s="107" t="s">
        <v>1</v>
      </c>
      <c r="B4" s="108"/>
      <c r="C4" s="108"/>
      <c r="D4" s="108"/>
      <c r="E4" s="108"/>
      <c r="F4" s="109"/>
      <c r="G4" s="110"/>
      <c r="H4" s="110"/>
      <c r="I4" s="110"/>
      <c r="J4" s="110"/>
      <c r="K4" s="110"/>
      <c r="L4" s="110"/>
      <c r="M4" s="110"/>
      <c r="N4" s="111"/>
      <c r="O4" s="38"/>
      <c r="T4" s="78"/>
      <c r="W4" s="19"/>
    </row>
    <row r="5" spans="1:23" s="18" customFormat="1" ht="13.8" x14ac:dyDescent="0.25">
      <c r="A5" s="107" t="s">
        <v>2</v>
      </c>
      <c r="B5" s="108"/>
      <c r="C5" s="108"/>
      <c r="D5" s="108"/>
      <c r="E5" s="108"/>
      <c r="F5" s="109"/>
      <c r="G5" s="110"/>
      <c r="H5" s="110"/>
      <c r="I5" s="110"/>
      <c r="J5" s="110"/>
      <c r="K5" s="110"/>
      <c r="L5" s="110"/>
      <c r="M5" s="110"/>
      <c r="N5" s="111"/>
      <c r="O5" s="38"/>
      <c r="T5" s="78"/>
      <c r="W5" s="19"/>
    </row>
    <row r="6" spans="1:23" s="18" customFormat="1" ht="14.4" thickBot="1" x14ac:dyDescent="0.3">
      <c r="A6" s="124" t="s">
        <v>3</v>
      </c>
      <c r="B6" s="125"/>
      <c r="C6" s="125"/>
      <c r="D6" s="125"/>
      <c r="E6" s="125"/>
      <c r="F6" s="126"/>
      <c r="G6" s="127"/>
      <c r="H6" s="128"/>
      <c r="I6" s="128"/>
      <c r="J6" s="128"/>
      <c r="K6" s="128"/>
      <c r="L6" s="128"/>
      <c r="M6" s="128"/>
      <c r="N6" s="129"/>
      <c r="O6" s="39"/>
      <c r="T6" s="78"/>
      <c r="W6" s="19"/>
    </row>
    <row r="7" spans="1:23" s="18" customFormat="1" ht="14.4" thickBot="1" x14ac:dyDescent="0.3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2"/>
      <c r="N7" s="43"/>
      <c r="T7" s="78"/>
      <c r="W7" s="19"/>
    </row>
    <row r="8" spans="1:23" s="18" customFormat="1" ht="25.5" customHeight="1" x14ac:dyDescent="0.25">
      <c r="A8" s="130" t="s">
        <v>4</v>
      </c>
      <c r="B8" s="131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3"/>
      <c r="O8" s="112" t="s">
        <v>5</v>
      </c>
      <c r="P8" s="113"/>
      <c r="Q8" s="113"/>
      <c r="R8" s="113"/>
      <c r="S8" s="114"/>
      <c r="T8" s="79"/>
      <c r="W8" s="19"/>
    </row>
    <row r="9" spans="1:23" ht="13.5" customHeight="1" thickBot="1" x14ac:dyDescent="0.3">
      <c r="A9" s="134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6"/>
      <c r="O9" s="115"/>
      <c r="P9" s="116"/>
      <c r="Q9" s="116"/>
      <c r="R9" s="116"/>
      <c r="S9" s="117"/>
      <c r="T9" s="79"/>
      <c r="W9" s="9"/>
    </row>
    <row r="10" spans="1:23" ht="75" customHeight="1" x14ac:dyDescent="0.25">
      <c r="A10" s="179" t="s">
        <v>6</v>
      </c>
      <c r="B10" s="137" t="s">
        <v>7</v>
      </c>
      <c r="C10" s="137" t="s">
        <v>8</v>
      </c>
      <c r="D10" s="182" t="s">
        <v>9</v>
      </c>
      <c r="E10" s="182"/>
      <c r="F10" s="182"/>
      <c r="G10" s="182"/>
      <c r="H10" s="137" t="s">
        <v>10</v>
      </c>
      <c r="I10" s="137" t="s">
        <v>11</v>
      </c>
      <c r="J10" s="137" t="s">
        <v>58</v>
      </c>
      <c r="K10" s="157" t="s">
        <v>45</v>
      </c>
      <c r="L10" s="137" t="s">
        <v>12</v>
      </c>
      <c r="M10" s="142" t="s">
        <v>44</v>
      </c>
      <c r="N10" s="144" t="s">
        <v>13</v>
      </c>
      <c r="O10" s="146" t="s">
        <v>14</v>
      </c>
      <c r="P10" s="148" t="s">
        <v>15</v>
      </c>
      <c r="Q10" s="150" t="s">
        <v>16</v>
      </c>
      <c r="R10" s="159" t="s">
        <v>17</v>
      </c>
      <c r="S10" s="161" t="s">
        <v>18</v>
      </c>
      <c r="T10" s="80"/>
      <c r="W10" s="9"/>
    </row>
    <row r="11" spans="1:23" ht="99.75" customHeight="1" thickBot="1" x14ac:dyDescent="0.3">
      <c r="A11" s="180"/>
      <c r="B11" s="138"/>
      <c r="C11" s="181"/>
      <c r="D11" s="64" t="s">
        <v>19</v>
      </c>
      <c r="E11" s="64" t="s">
        <v>20</v>
      </c>
      <c r="F11" s="64" t="s">
        <v>21</v>
      </c>
      <c r="G11" s="64" t="s">
        <v>22</v>
      </c>
      <c r="H11" s="138"/>
      <c r="I11" s="138"/>
      <c r="J11" s="138"/>
      <c r="K11" s="158"/>
      <c r="L11" s="138"/>
      <c r="M11" s="143"/>
      <c r="N11" s="145"/>
      <c r="O11" s="147"/>
      <c r="P11" s="149"/>
      <c r="Q11" s="151"/>
      <c r="R11" s="160"/>
      <c r="S11" s="162"/>
      <c r="T11" s="80"/>
      <c r="W11" s="9"/>
    </row>
    <row r="12" spans="1:23" ht="13.8" thickBot="1" x14ac:dyDescent="0.3">
      <c r="A12" s="10">
        <v>1</v>
      </c>
      <c r="B12" s="10">
        <v>2</v>
      </c>
      <c r="C12" s="11">
        <v>3</v>
      </c>
      <c r="D12" s="46">
        <v>4</v>
      </c>
      <c r="E12" s="46">
        <v>5</v>
      </c>
      <c r="F12" s="46">
        <v>6</v>
      </c>
      <c r="G12" s="46">
        <v>7</v>
      </c>
      <c r="H12" s="46">
        <v>8</v>
      </c>
      <c r="I12" s="46">
        <v>9</v>
      </c>
      <c r="J12" s="46"/>
      <c r="K12" s="46">
        <v>10</v>
      </c>
      <c r="L12" s="46">
        <v>11</v>
      </c>
      <c r="M12" s="48">
        <v>12</v>
      </c>
      <c r="N12" s="12">
        <v>13</v>
      </c>
      <c r="O12" s="52">
        <v>14</v>
      </c>
      <c r="P12" s="66">
        <v>15</v>
      </c>
      <c r="Q12" s="67">
        <v>16</v>
      </c>
      <c r="R12" s="68">
        <v>17</v>
      </c>
      <c r="S12" s="45">
        <v>18</v>
      </c>
      <c r="T12" s="81"/>
      <c r="W12" s="9"/>
    </row>
    <row r="13" spans="1:23" s="18" customFormat="1" ht="13.8" x14ac:dyDescent="0.25">
      <c r="A13" s="13"/>
      <c r="B13" s="14"/>
      <c r="C13" s="47"/>
      <c r="D13" s="15"/>
      <c r="E13" s="15"/>
      <c r="F13" s="15"/>
      <c r="G13" s="15"/>
      <c r="H13" s="69">
        <f>SUM(D13:G13)</f>
        <v>0</v>
      </c>
      <c r="I13" s="16"/>
      <c r="J13" s="90"/>
      <c r="K13" s="91">
        <f>I13*J13</f>
        <v>0</v>
      </c>
      <c r="L13" s="44">
        <f>IF(ISERR(H13/K13)=TRUE,0,ROUND(H13/I13,6))</f>
        <v>0</v>
      </c>
      <c r="M13" s="65" t="str">
        <f>IF(C13="","0",IF(C13="DPP do 11.999 Kč","0",IF(C13="DPP do 11.499 Kč","0",IF(C13="DPČ do 3.500 Kč","0",IF(C13="DPČ do 4.000 Kč",0,IF(C13="DPČ do 4.499 Kč",0,IF(C13="Pracovní smlouva - částečný úvazek se slevou 5 % na SP",(0.288*((D13+F13+G13)/I13*K13)),(0.338*((D13+F13+G13)/I13*K13)))))))))</f>
        <v>0</v>
      </c>
      <c r="N13" s="49">
        <f>IF(ISBLANK(D13)= TRUE,0,IF(C13="DPP nebo DPČ do 2500Kč",ROUND(((D13+G13)/(I13))*K13,6),(IF(C13="100% úvazek pro projekt",($D13+$E13+F13+G13),ROUND(((F13+D13+E13+G13)*K13/I13),6)))))</f>
        <v>0</v>
      </c>
      <c r="O13" s="17">
        <f t="shared" ref="O13:O14" si="0">L13</f>
        <v>0</v>
      </c>
      <c r="P13" s="92" t="str">
        <f>IF(C13="","0",IF(C13="DPP do 10.000 Kč","0",IF(C13="DPČ do 3.500 Kč","0",IF(C13="DPČ do 4.000 Kč",0,IF(C13="Pracovní smlouva - částečný úvazek se slevou 5 % na SP",(0.288*Q13),(0.338*Q13))))))</f>
        <v>0</v>
      </c>
      <c r="Q13" s="93" t="str">
        <f xml:space="preserve"> IF(D13="","",IF(ISBLANK(O13)=TRUE,"doplň HODINOVOU SAZBU", IF(L13&gt;O13, (L13-O13)*K13,0)))</f>
        <v/>
      </c>
      <c r="R13" s="94" t="str">
        <f>IF(L13&gt;O13,M13-P13,M13)</f>
        <v>0</v>
      </c>
      <c r="S13" s="95">
        <f>IF(L13&gt;O13,N13-Q13,N13)</f>
        <v>0</v>
      </c>
      <c r="T13" s="82"/>
      <c r="W13" s="19"/>
    </row>
    <row r="14" spans="1:23" s="18" customFormat="1" ht="13.8" x14ac:dyDescent="0.25">
      <c r="A14" s="13"/>
      <c r="B14" s="14"/>
      <c r="C14" s="47"/>
      <c r="D14" s="15"/>
      <c r="E14" s="15"/>
      <c r="F14" s="15"/>
      <c r="G14" s="15"/>
      <c r="H14" s="69">
        <f t="shared" ref="H14:H46" si="1">SUM(D14:G14)</f>
        <v>0</v>
      </c>
      <c r="I14" s="16"/>
      <c r="J14" s="90"/>
      <c r="K14" s="91">
        <f t="shared" ref="K14:K46" si="2">I14*J14</f>
        <v>0</v>
      </c>
      <c r="L14" s="44">
        <f>IF(ISERR(H14/K14)=TRUE,0,ROUND(H14/I14,6))</f>
        <v>0</v>
      </c>
      <c r="M14" s="65" t="str">
        <f t="shared" ref="M14:M16" si="3">IF(C14="","0",IF(C14="DPP do 11.999 Kč","0",IF(C14="DPP do 11.499 Kč","0",IF(C14="DPČ do 3.500 Kč","0",IF(C14="DPČ do 4.000 Kč",0,IF(C14="DPČ do 4.499 Kč",0,IF(C14="Pracovní smlouva - částečný úvazek se slevou 5 % na SP",(0.288*((D14+F14+G14)/I14*K14)),(0.338*((D14+F14+G14)/I14*K14)))))))))</f>
        <v>0</v>
      </c>
      <c r="N14" s="49">
        <f>IF(ISBLANK(D14)= TRUE,0,IF(C14="DPP nebo DPČ do 2500Kč",ROUND(((D14+G14)/(I14))*K14,6),(IF(C14="100% úvazek pro projekt",($D14+$E14+F14+G14),ROUND(((F14+D14+E14+G14)*K14/I14),6)))))</f>
        <v>0</v>
      </c>
      <c r="O14" s="17">
        <f t="shared" si="0"/>
        <v>0</v>
      </c>
      <c r="P14" s="92" t="str">
        <f t="shared" ref="P14:P46" si="4">IF(C14="","0",IF(C14="DPP do 10.000 Kč","0",IF(C14="DPČ do 3.500 Kč","0",IF(C14="DPČ do 4.000 Kč",0,IF(C14="Pracovní smlouva - částečný úvazek se slevou 5 % na SP",(0.288*Q14),(0.338*Q14))))))</f>
        <v>0</v>
      </c>
      <c r="Q14" s="93" t="str">
        <f xml:space="preserve"> IF(D14="","",IF(ISBLANK(O14)=TRUE,"doplň HODINOVOU SAZBU", IF(L14&gt;O14, (L14-O14)*K14,0)))</f>
        <v/>
      </c>
      <c r="R14" s="94" t="str">
        <f>IF(L14&gt;O14,M14-P14,M14)</f>
        <v>0</v>
      </c>
      <c r="S14" s="95">
        <f>IF(L14&gt;O14,N14-Q14,N14)</f>
        <v>0</v>
      </c>
      <c r="T14" s="82"/>
      <c r="W14" s="19"/>
    </row>
    <row r="15" spans="1:23" s="18" customFormat="1" ht="13.8" x14ac:dyDescent="0.25">
      <c r="A15" s="13"/>
      <c r="B15" s="14"/>
      <c r="C15" s="47"/>
      <c r="D15" s="15"/>
      <c r="E15" s="15"/>
      <c r="F15" s="15"/>
      <c r="G15" s="15"/>
      <c r="H15" s="69">
        <f t="shared" si="1"/>
        <v>0</v>
      </c>
      <c r="I15" s="16"/>
      <c r="J15" s="90"/>
      <c r="K15" s="91">
        <f t="shared" si="2"/>
        <v>0</v>
      </c>
      <c r="L15" s="44">
        <f>IF(ISERR(H15/K15)=TRUE,0,ROUND(H15/I15,6))</f>
        <v>0</v>
      </c>
      <c r="M15" s="65" t="str">
        <f t="shared" si="3"/>
        <v>0</v>
      </c>
      <c r="N15" s="49">
        <f>IF(ISBLANK(D15)= TRUE,0,IF(C15="DPP nebo DPČ do 2500Kč",ROUND(((D15+G15)/(I15))*K15,6),(IF(C15="100% úvazek pro projekt",($D15+$E15+F15+G15),ROUND(((F15+D15+E15+G15)*K15/I15),6)))))</f>
        <v>0</v>
      </c>
      <c r="O15" s="17">
        <f>L15</f>
        <v>0</v>
      </c>
      <c r="P15" s="92" t="str">
        <f t="shared" si="4"/>
        <v>0</v>
      </c>
      <c r="Q15" s="93" t="str">
        <f xml:space="preserve"> IF(D15="","",IF(ISBLANK(O15)=TRUE,"doplň HODINOVOU SAZBU", IF(L15&gt;O15, (L15-O15)*K15,0)))</f>
        <v/>
      </c>
      <c r="R15" s="94" t="str">
        <f>IF(L15&gt;O15,M15-P15,M15)</f>
        <v>0</v>
      </c>
      <c r="S15" s="95">
        <f>IF(L15&gt;O15,N15-Q15,N15)</f>
        <v>0</v>
      </c>
      <c r="T15" s="82"/>
      <c r="W15" s="19"/>
    </row>
    <row r="16" spans="1:23" s="18" customFormat="1" ht="14.4" thickBot="1" x14ac:dyDescent="0.3">
      <c r="A16" s="21"/>
      <c r="B16" s="14"/>
      <c r="C16" s="47"/>
      <c r="D16" s="15"/>
      <c r="E16" s="15"/>
      <c r="F16" s="15"/>
      <c r="G16" s="15"/>
      <c r="H16" s="69">
        <f t="shared" si="1"/>
        <v>0</v>
      </c>
      <c r="I16" s="16"/>
      <c r="J16" s="90"/>
      <c r="K16" s="91">
        <f t="shared" si="2"/>
        <v>0</v>
      </c>
      <c r="L16" s="44">
        <f>IF(ISERR(H16/K16)=TRUE,0,ROUND(H16/I16,6))</f>
        <v>0</v>
      </c>
      <c r="M16" s="65" t="str">
        <f t="shared" si="3"/>
        <v>0</v>
      </c>
      <c r="N16" s="49">
        <f>IF(ISBLANK(D16)= TRUE,0,IF(C16="DPP nebo DPČ do 2500Kč",ROUND(((D16+G16)/(I16))*K16,6),(IF(C16="100% úvazek pro projekt",($D16+$E16+F16+G16),ROUND(((F16+D16+E16+G16)*K16/I16),6)))))</f>
        <v>0</v>
      </c>
      <c r="O16" s="17">
        <f>L16</f>
        <v>0</v>
      </c>
      <c r="P16" s="92" t="str">
        <f t="shared" si="4"/>
        <v>0</v>
      </c>
      <c r="Q16" s="93" t="str">
        <f xml:space="preserve"> IF(D16="","",IF(ISBLANK(O16)=TRUE,"doplň HODINOVOU SAZBU", IF(L16&gt;O16, (L16-O16)*K16,0)))</f>
        <v/>
      </c>
      <c r="R16" s="94" t="str">
        <f>IF(L16&gt;O16,M16-P16,M16)</f>
        <v>0</v>
      </c>
      <c r="S16" s="95">
        <f>IF(L16&gt;O16,N16-Q16,N16)</f>
        <v>0</v>
      </c>
      <c r="T16" s="82"/>
      <c r="W16" s="19"/>
    </row>
    <row r="17" spans="1:23" s="18" customFormat="1" ht="14.4" thickBot="1" x14ac:dyDescent="0.3">
      <c r="A17" s="53" t="s">
        <v>24</v>
      </c>
      <c r="B17" s="51" t="s">
        <v>25</v>
      </c>
      <c r="C17" s="51" t="s">
        <v>25</v>
      </c>
      <c r="D17" s="22">
        <f t="shared" ref="D17:I17" si="5">SUM(D13:D16)</f>
        <v>0</v>
      </c>
      <c r="E17" s="22">
        <f t="shared" si="5"/>
        <v>0</v>
      </c>
      <c r="F17" s="22">
        <f t="shared" si="5"/>
        <v>0</v>
      </c>
      <c r="G17" s="22">
        <f t="shared" si="5"/>
        <v>0</v>
      </c>
      <c r="H17" s="22">
        <f t="shared" si="5"/>
        <v>0</v>
      </c>
      <c r="I17" s="22">
        <f t="shared" si="5"/>
        <v>0</v>
      </c>
      <c r="J17" s="103" t="s">
        <v>25</v>
      </c>
      <c r="K17" s="22">
        <f>SUM(K13:K16)</f>
        <v>0</v>
      </c>
      <c r="L17" s="51" t="s">
        <v>25</v>
      </c>
      <c r="M17" s="50">
        <f>SUM(M13:M16)</f>
        <v>0</v>
      </c>
      <c r="N17" s="50">
        <f>SUM(N13:N16)</f>
        <v>0</v>
      </c>
      <c r="O17" s="96" t="s">
        <v>25</v>
      </c>
      <c r="P17" s="97">
        <f>SUM(P13:P16)</f>
        <v>0</v>
      </c>
      <c r="Q17" s="97">
        <f>SUM(Q13:Q16)</f>
        <v>0</v>
      </c>
      <c r="R17" s="98">
        <f>SUM(R13:R16)</f>
        <v>0</v>
      </c>
      <c r="S17" s="99">
        <f>SUM(S13:S16)</f>
        <v>0</v>
      </c>
      <c r="T17" s="83"/>
      <c r="W17" s="19"/>
    </row>
    <row r="18" spans="1:23" s="18" customFormat="1" ht="13.8" x14ac:dyDescent="0.25">
      <c r="A18" s="20"/>
      <c r="B18" s="14"/>
      <c r="C18" s="47"/>
      <c r="D18" s="15"/>
      <c r="E18" s="15"/>
      <c r="F18" s="15"/>
      <c r="G18" s="15"/>
      <c r="H18" s="69">
        <f t="shared" si="1"/>
        <v>0</v>
      </c>
      <c r="I18" s="16"/>
      <c r="J18" s="90"/>
      <c r="K18" s="91">
        <f t="shared" si="2"/>
        <v>0</v>
      </c>
      <c r="L18" s="44">
        <f>IF(ISERR(H18/K18)=TRUE,0,ROUND(H18/I18,6))</f>
        <v>0</v>
      </c>
      <c r="M18" s="65" t="str">
        <f>IF(C18="","0",IF(C18="DPP do 11.999 Kč","0",IF(C18="DPP do 11.499 Kč","0",IF(C18="DPČ do 3.500 Kč","0",IF(C18="DPČ do 4.000 Kč",0,IF(C18="DPČ do 4.499 Kč",0,IF(C18="Pracovní smlouva - částečný úvazek se slevou 5 % na SP",(0.288*((D18+F18+G18)/I18*K18)),(0.338*((D18+F18+G18)/I18*K18)))))))))</f>
        <v>0</v>
      </c>
      <c r="N18" s="49">
        <f>IF(ISBLANK(D18)= TRUE,0,IF(C18="DPP nebo DPČ do 2500Kč",ROUND(((D18+G18)/(I18))*K18,6),(IF(C18="100% úvazek pro projekt",($D18+$E18+F18+G18),ROUND(((F18+D18+E18+G18)*K18/I18),6)))))</f>
        <v>0</v>
      </c>
      <c r="O18" s="17">
        <f>L18</f>
        <v>0</v>
      </c>
      <c r="P18" s="92" t="str">
        <f t="shared" si="4"/>
        <v>0</v>
      </c>
      <c r="Q18" s="93" t="str">
        <f xml:space="preserve"> IF(D18="","",IF(ISBLANK(O18)=TRUE,"doplň HODINOVOU SAZBU", IF(L18&gt;O18, (L18-O18)*K18,0)))</f>
        <v/>
      </c>
      <c r="R18" s="94" t="str">
        <f>IF(L18&gt;O18,M18-P18,M18)</f>
        <v>0</v>
      </c>
      <c r="S18" s="95">
        <f>IF(L18&gt;O18,N18-Q18,N18)</f>
        <v>0</v>
      </c>
      <c r="T18" s="82"/>
      <c r="W18" s="19"/>
    </row>
    <row r="19" spans="1:23" s="18" customFormat="1" ht="13.8" x14ac:dyDescent="0.25">
      <c r="A19" s="20"/>
      <c r="B19" s="14"/>
      <c r="C19" s="47"/>
      <c r="D19" s="15"/>
      <c r="E19" s="15"/>
      <c r="F19" s="15"/>
      <c r="G19" s="15"/>
      <c r="H19" s="69">
        <f t="shared" si="1"/>
        <v>0</v>
      </c>
      <c r="I19" s="16"/>
      <c r="J19" s="90"/>
      <c r="K19" s="91">
        <f t="shared" si="2"/>
        <v>0</v>
      </c>
      <c r="L19" s="44">
        <f>IF(ISERR(H19/K19)=TRUE,0,ROUND(H19/I19,6))</f>
        <v>0</v>
      </c>
      <c r="M19" s="65" t="str">
        <f t="shared" ref="M19:M21" si="6">IF(C19="","0",IF(C19="DPP do 11.999 Kč","0",IF(C19="DPP do 11.499 Kč","0",IF(C19="DPČ do 3.500 Kč","0",IF(C19="DPČ do 4.000 Kč",0,IF(C19="DPČ do 4.499 Kč",0,IF(C19="Pracovní smlouva - částečný úvazek se slevou 5 % na SP",(0.288*((D19+F19+G19)/I19*K19)),(0.338*((D19+F19+G19)/I19*K19)))))))))</f>
        <v>0</v>
      </c>
      <c r="N19" s="49">
        <f>IF(ISBLANK(D19)= TRUE,0,IF(C19="DPP nebo DPČ do 2500Kč",ROUND(((D19+G19)/(I19))*K19,6),(IF(C19="100% úvazek pro projekt",($D19+$E19+F19+G19),ROUND(((F19+D19+E19+G19)*K19/I19),6)))))</f>
        <v>0</v>
      </c>
      <c r="O19" s="17">
        <f t="shared" ref="O19:O21" si="7">L19</f>
        <v>0</v>
      </c>
      <c r="P19" s="92" t="str">
        <f t="shared" si="4"/>
        <v>0</v>
      </c>
      <c r="Q19" s="93" t="str">
        <f xml:space="preserve"> IF(D19="","",IF(ISBLANK(O19)=TRUE,"doplň HODINOVOU SAZBU", IF(L19&gt;O19, (L19-O19)*K19,0)))</f>
        <v/>
      </c>
      <c r="R19" s="94" t="str">
        <f>IF(L19&gt;O19,M19-P19,M19)</f>
        <v>0</v>
      </c>
      <c r="S19" s="95">
        <f>IF(L19&gt;O19,N19-Q19,N19)</f>
        <v>0</v>
      </c>
      <c r="T19" s="82"/>
      <c r="W19" s="19"/>
    </row>
    <row r="20" spans="1:23" s="18" customFormat="1" ht="13.8" x14ac:dyDescent="0.25">
      <c r="A20" s="20"/>
      <c r="B20" s="14"/>
      <c r="C20" s="47"/>
      <c r="D20" s="15"/>
      <c r="E20" s="15"/>
      <c r="F20" s="15"/>
      <c r="G20" s="15"/>
      <c r="H20" s="69">
        <f t="shared" si="1"/>
        <v>0</v>
      </c>
      <c r="I20" s="16"/>
      <c r="J20" s="90"/>
      <c r="K20" s="91">
        <f t="shared" si="2"/>
        <v>0</v>
      </c>
      <c r="L20" s="44">
        <f>IF(ISERR(H20/K20)=TRUE,0,ROUND(H20/I20,6))</f>
        <v>0</v>
      </c>
      <c r="M20" s="65" t="str">
        <f t="shared" si="6"/>
        <v>0</v>
      </c>
      <c r="N20" s="49">
        <f>IF(ISBLANK(D20)= TRUE,0,IF(C20="DPP nebo DPČ do 2500Kč",ROUND(((D20+G20)/(I20))*K20,6),(IF(C20="100% úvazek pro projekt",($D20+$E20+F20+G20),ROUND(((F20+D20+E20+G20)*K20/I20),6)))))</f>
        <v>0</v>
      </c>
      <c r="O20" s="17">
        <f t="shared" si="7"/>
        <v>0</v>
      </c>
      <c r="P20" s="92" t="str">
        <f t="shared" si="4"/>
        <v>0</v>
      </c>
      <c r="Q20" s="93" t="str">
        <f xml:space="preserve"> IF(D20="","",IF(ISBLANK(O20)=TRUE,"doplň HODINOVOU SAZBU", IF(L20&gt;O20, (L20-O20)*K20,0)))</f>
        <v/>
      </c>
      <c r="R20" s="94" t="str">
        <f>IF(L20&gt;O20,M20-P20,M20)</f>
        <v>0</v>
      </c>
      <c r="S20" s="95">
        <f>IF(L20&gt;O20,N20-Q20,N20)</f>
        <v>0</v>
      </c>
      <c r="T20" s="82"/>
      <c r="W20" s="19"/>
    </row>
    <row r="21" spans="1:23" s="18" customFormat="1" ht="14.4" thickBot="1" x14ac:dyDescent="0.3">
      <c r="A21" s="21"/>
      <c r="B21" s="14"/>
      <c r="C21" s="47"/>
      <c r="D21" s="15"/>
      <c r="E21" s="15"/>
      <c r="F21" s="15"/>
      <c r="G21" s="15"/>
      <c r="H21" s="69">
        <f t="shared" si="1"/>
        <v>0</v>
      </c>
      <c r="I21" s="16"/>
      <c r="J21" s="90"/>
      <c r="K21" s="91">
        <f t="shared" si="2"/>
        <v>0</v>
      </c>
      <c r="L21" s="44">
        <f>IF(ISERR(H21/K21)=TRUE,0,ROUND(H21/I21,6))</f>
        <v>0</v>
      </c>
      <c r="M21" s="65" t="str">
        <f t="shared" si="6"/>
        <v>0</v>
      </c>
      <c r="N21" s="49">
        <f>IF(ISBLANK(D21)= TRUE,0,IF(C21="DPP nebo DPČ do 2500Kč",ROUND(((D21+G21)/(I21))*K21,6),(IF(C21="100% úvazek pro projekt",($D21+$E21+F21+G21),ROUND(((F21+D21+E21+G21)*K21/I21),6)))))</f>
        <v>0</v>
      </c>
      <c r="O21" s="17">
        <f t="shared" si="7"/>
        <v>0</v>
      </c>
      <c r="P21" s="92" t="str">
        <f t="shared" si="4"/>
        <v>0</v>
      </c>
      <c r="Q21" s="93" t="str">
        <f xml:space="preserve"> IF(D21="","",IF(ISBLANK(O21)=TRUE,"doplň HODINOVOU SAZBU", IF(L21&gt;O21, (L21-O21)*K21,0)))</f>
        <v/>
      </c>
      <c r="R21" s="94" t="str">
        <f>IF(L21&gt;O21,M21-P21,M21)</f>
        <v>0</v>
      </c>
      <c r="S21" s="95">
        <f>IF(L21&gt;O21,N21-Q21,N21)</f>
        <v>0</v>
      </c>
      <c r="T21" s="82"/>
      <c r="W21" s="19"/>
    </row>
    <row r="22" spans="1:23" s="18" customFormat="1" ht="14.4" thickBot="1" x14ac:dyDescent="0.3">
      <c r="A22" s="53" t="s">
        <v>24</v>
      </c>
      <c r="B22" s="51" t="s">
        <v>25</v>
      </c>
      <c r="C22" s="51" t="s">
        <v>25</v>
      </c>
      <c r="D22" s="22">
        <f t="shared" ref="D22:I22" si="8">SUM(D18:D21)</f>
        <v>0</v>
      </c>
      <c r="E22" s="22">
        <f t="shared" si="8"/>
        <v>0</v>
      </c>
      <c r="F22" s="22">
        <f t="shared" si="8"/>
        <v>0</v>
      </c>
      <c r="G22" s="22">
        <f t="shared" si="8"/>
        <v>0</v>
      </c>
      <c r="H22" s="22">
        <f t="shared" si="8"/>
        <v>0</v>
      </c>
      <c r="I22" s="22">
        <f t="shared" si="8"/>
        <v>0</v>
      </c>
      <c r="J22" s="103" t="s">
        <v>25</v>
      </c>
      <c r="K22" s="22">
        <f>SUM(K18:K21)</f>
        <v>0</v>
      </c>
      <c r="L22" s="51" t="s">
        <v>25</v>
      </c>
      <c r="M22" s="50">
        <f>SUM(M18:M21)</f>
        <v>0</v>
      </c>
      <c r="N22" s="50">
        <f>SUM(N18:N21)</f>
        <v>0</v>
      </c>
      <c r="O22" s="96" t="s">
        <v>25</v>
      </c>
      <c r="P22" s="97">
        <f>SUM(P18:P21)</f>
        <v>0</v>
      </c>
      <c r="Q22" s="97">
        <f>SUM(Q18:Q21)</f>
        <v>0</v>
      </c>
      <c r="R22" s="98">
        <f>SUM(R18:R21)</f>
        <v>0</v>
      </c>
      <c r="S22" s="99">
        <f>SUM(S18:S21)</f>
        <v>0</v>
      </c>
      <c r="T22" s="83"/>
      <c r="W22" s="19"/>
    </row>
    <row r="23" spans="1:23" s="18" customFormat="1" ht="13.8" x14ac:dyDescent="0.25">
      <c r="A23" s="20"/>
      <c r="B23" s="14"/>
      <c r="C23" s="47"/>
      <c r="D23" s="15"/>
      <c r="E23" s="15"/>
      <c r="F23" s="15"/>
      <c r="G23" s="15"/>
      <c r="H23" s="69">
        <f t="shared" si="1"/>
        <v>0</v>
      </c>
      <c r="I23" s="16"/>
      <c r="J23" s="90"/>
      <c r="K23" s="91">
        <f t="shared" si="2"/>
        <v>0</v>
      </c>
      <c r="L23" s="44">
        <f>IF(ISERR(H23/K23)=TRUE,0,ROUND(H23/I23,6))</f>
        <v>0</v>
      </c>
      <c r="M23" s="65" t="str">
        <f>IF(C23="","0",IF(C23="DPP do 11.999 Kč","0",IF(C23="DPP do 11.499 Kč","0",IF(C23="DPČ do 3.500 Kč","0",IF(C23="DPČ do 4.000 Kč",0,IF(C23="DPČ do 4.499 Kč",0,IF(C23="Pracovní smlouva - částečný úvazek se slevou 5 % na SP",(0.288*((D23+F23+G23)/I23*K23)),(0.338*((D23+F23+G23)/I23*K23)))))))))</f>
        <v>0</v>
      </c>
      <c r="N23" s="49">
        <f>IF(ISBLANK(D23)= TRUE,0,IF(C23="DPP nebo DPČ do 2500Kč",ROUND(((D23+G23)/(I23))*K23,6),(IF(C23="100% úvazek pro projekt",($D23+$E23+F23+G23),ROUND(((F23+D23+E23+G23)*K23/I23),6)))))</f>
        <v>0</v>
      </c>
      <c r="O23" s="17">
        <f>L23</f>
        <v>0</v>
      </c>
      <c r="P23" s="92" t="str">
        <f t="shared" si="4"/>
        <v>0</v>
      </c>
      <c r="Q23" s="93" t="str">
        <f xml:space="preserve"> IF(D23="","",IF(ISBLANK(O23)=TRUE,"doplň HODINOVOU SAZBU", IF(L23&gt;O23, (L23-O23)*K23,0)))</f>
        <v/>
      </c>
      <c r="R23" s="94" t="str">
        <f>IF(L23&gt;O23,M23-P23,M23)</f>
        <v>0</v>
      </c>
      <c r="S23" s="95">
        <f>IF(L23&gt;O23,N23-Q23,N23)</f>
        <v>0</v>
      </c>
      <c r="T23" s="82"/>
      <c r="W23" s="19"/>
    </row>
    <row r="24" spans="1:23" s="18" customFormat="1" ht="13.8" x14ac:dyDescent="0.25">
      <c r="A24" s="20"/>
      <c r="B24" s="14"/>
      <c r="C24" s="47"/>
      <c r="D24" s="15"/>
      <c r="E24" s="15"/>
      <c r="F24" s="15"/>
      <c r="G24" s="15"/>
      <c r="H24" s="69">
        <f t="shared" si="1"/>
        <v>0</v>
      </c>
      <c r="I24" s="16"/>
      <c r="J24" s="90"/>
      <c r="K24" s="91">
        <f t="shared" si="2"/>
        <v>0</v>
      </c>
      <c r="L24" s="44">
        <f>IF(ISERR(H24/K24)=TRUE,0,ROUND(H24/I24,6))</f>
        <v>0</v>
      </c>
      <c r="M24" s="65" t="str">
        <f t="shared" ref="M24:M26" si="9">IF(C24="","0",IF(C24="DPP do 11.999 Kč","0",IF(C24="DPP do 11.499 Kč","0",IF(C24="DPČ do 3.500 Kč","0",IF(C24="DPČ do 4.000 Kč",0,IF(C24="DPČ do 4.499 Kč",0,IF(C24="Pracovní smlouva - částečný úvazek se slevou 5 % na SP",(0.288*((D24+F24+G24)/I24*K24)),(0.338*((D24+F24+G24)/I24*K24)))))))))</f>
        <v>0</v>
      </c>
      <c r="N24" s="49">
        <f>IF(ISBLANK(D24)= TRUE,0,IF(C24="DPP nebo DPČ do 2500Kč",ROUND(((D24+G24)/(I24))*K24,6),(IF(C24="100% úvazek pro projekt",($D24+$E24+F24+G24),ROUND(((F24+D24+E24+G24)*K24/I24),6)))))</f>
        <v>0</v>
      </c>
      <c r="O24" s="17">
        <f>L24</f>
        <v>0</v>
      </c>
      <c r="P24" s="92" t="str">
        <f t="shared" si="4"/>
        <v>0</v>
      </c>
      <c r="Q24" s="93" t="str">
        <f xml:space="preserve"> IF(D24="","",IF(ISBLANK(O24)=TRUE,"doplň HODINOVOU SAZBU", IF(L24&gt;O24, (L24-O24)*K24,0)))</f>
        <v/>
      </c>
      <c r="R24" s="94" t="str">
        <f>IF(L24&gt;O24,M24-P24,M24)</f>
        <v>0</v>
      </c>
      <c r="S24" s="95">
        <f>IF(L24&gt;O24,N24-Q24,N24)</f>
        <v>0</v>
      </c>
      <c r="T24" s="82"/>
      <c r="W24" s="19"/>
    </row>
    <row r="25" spans="1:23" s="18" customFormat="1" ht="13.8" x14ac:dyDescent="0.25">
      <c r="A25" s="20"/>
      <c r="B25" s="14"/>
      <c r="C25" s="47"/>
      <c r="D25" s="15"/>
      <c r="E25" s="15"/>
      <c r="F25" s="15"/>
      <c r="G25" s="15"/>
      <c r="H25" s="69">
        <f t="shared" si="1"/>
        <v>0</v>
      </c>
      <c r="I25" s="16"/>
      <c r="J25" s="90"/>
      <c r="K25" s="91">
        <f t="shared" si="2"/>
        <v>0</v>
      </c>
      <c r="L25" s="44">
        <f>IF(ISERR(H25/K25)=TRUE,0,ROUND(H25/I25,6))</f>
        <v>0</v>
      </c>
      <c r="M25" s="65" t="str">
        <f t="shared" si="9"/>
        <v>0</v>
      </c>
      <c r="N25" s="49">
        <f>IF(ISBLANK(D25)= TRUE,0,IF(C25="DPP nebo DPČ do 2500Kč",ROUND(((D25+G25)/(I25))*K25,6),(IF(C25="100% úvazek pro projekt",($D25+$E25+F25+G25),ROUND(((F25+D25+E25+G25)*K25/I25),6)))))</f>
        <v>0</v>
      </c>
      <c r="O25" s="17">
        <f>L25</f>
        <v>0</v>
      </c>
      <c r="P25" s="92" t="str">
        <f t="shared" si="4"/>
        <v>0</v>
      </c>
      <c r="Q25" s="93" t="str">
        <f xml:space="preserve"> IF(D25="","",IF(ISBLANK(O25)=TRUE,"doplň HODINOVOU SAZBU", IF(L25&gt;O25, (L25-O25)*K25,0)))</f>
        <v/>
      </c>
      <c r="R25" s="94" t="str">
        <f>IF(L25&gt;O25,M25-P25,M25)</f>
        <v>0</v>
      </c>
      <c r="S25" s="95">
        <f>IF(L25&gt;O25,N25-Q25,N25)</f>
        <v>0</v>
      </c>
      <c r="T25" s="82"/>
      <c r="W25" s="19"/>
    </row>
    <row r="26" spans="1:23" s="18" customFormat="1" ht="14.4" thickBot="1" x14ac:dyDescent="0.3">
      <c r="A26" s="21"/>
      <c r="B26" s="14"/>
      <c r="C26" s="47"/>
      <c r="D26" s="15"/>
      <c r="E26" s="15"/>
      <c r="F26" s="15"/>
      <c r="G26" s="15"/>
      <c r="H26" s="69">
        <f t="shared" si="1"/>
        <v>0</v>
      </c>
      <c r="I26" s="16"/>
      <c r="J26" s="90"/>
      <c r="K26" s="91">
        <f t="shared" si="2"/>
        <v>0</v>
      </c>
      <c r="L26" s="44">
        <f>IF(ISERR(H26/K26)=TRUE,0,ROUND(H26/I26,6))</f>
        <v>0</v>
      </c>
      <c r="M26" s="65" t="str">
        <f t="shared" si="9"/>
        <v>0</v>
      </c>
      <c r="N26" s="49">
        <f>IF(ISBLANK(D26)= TRUE,0,IF(C26="DPP nebo DPČ do 2500Kč",ROUND(((D26+G26)/(I26))*K26,6),(IF(C26="100% úvazek pro projekt",($D26+$E26+F26+G26),ROUND(((F26+D26+E26+G26)*K26/I26),6)))))</f>
        <v>0</v>
      </c>
      <c r="O26" s="17">
        <f>L26</f>
        <v>0</v>
      </c>
      <c r="P26" s="92" t="str">
        <f t="shared" si="4"/>
        <v>0</v>
      </c>
      <c r="Q26" s="93" t="str">
        <f xml:space="preserve"> IF(D26="","",IF(ISBLANK(O26)=TRUE,"doplň HODINOVOU SAZBU", IF(L26&gt;O26, (L26-O26)*K26,0)))</f>
        <v/>
      </c>
      <c r="R26" s="94" t="str">
        <f>IF(L26&gt;O26,M26-P26,M26)</f>
        <v>0</v>
      </c>
      <c r="S26" s="95">
        <f>IF(L26&gt;O26,N26-Q26,N26)</f>
        <v>0</v>
      </c>
      <c r="T26" s="82"/>
      <c r="W26" s="19"/>
    </row>
    <row r="27" spans="1:23" s="18" customFormat="1" ht="15" thickBot="1" x14ac:dyDescent="0.35">
      <c r="A27" s="53" t="s">
        <v>24</v>
      </c>
      <c r="B27" s="51" t="s">
        <v>25</v>
      </c>
      <c r="C27" s="51" t="s">
        <v>25</v>
      </c>
      <c r="D27" s="22">
        <f t="shared" ref="D27:I27" si="10">SUM(D23:D26)</f>
        <v>0</v>
      </c>
      <c r="E27" s="22">
        <f t="shared" si="10"/>
        <v>0</v>
      </c>
      <c r="F27" s="22">
        <f t="shared" si="10"/>
        <v>0</v>
      </c>
      <c r="G27" s="22">
        <f t="shared" si="10"/>
        <v>0</v>
      </c>
      <c r="H27" s="70">
        <f t="shared" si="10"/>
        <v>0</v>
      </c>
      <c r="I27" s="22">
        <f t="shared" si="10"/>
        <v>0</v>
      </c>
      <c r="J27" s="103" t="s">
        <v>25</v>
      </c>
      <c r="K27" s="22">
        <f>SUM(K23:K26)</f>
        <v>0</v>
      </c>
      <c r="L27" s="51" t="s">
        <v>25</v>
      </c>
      <c r="M27" s="50">
        <f>SUM(M23:M26)</f>
        <v>0</v>
      </c>
      <c r="N27" s="50">
        <f>SUM(N23:N26)</f>
        <v>0</v>
      </c>
      <c r="O27" s="96" t="s">
        <v>25</v>
      </c>
      <c r="P27" s="97">
        <f>SUM(P23:P26)</f>
        <v>0</v>
      </c>
      <c r="Q27" s="97">
        <f>SUM(Q23:Q26)</f>
        <v>0</v>
      </c>
      <c r="R27" s="98">
        <f>SUM(R23:R26)</f>
        <v>0</v>
      </c>
      <c r="S27" s="99">
        <f>SUM(S23:S26)</f>
        <v>0</v>
      </c>
      <c r="T27" s="83"/>
      <c r="U27" s="71"/>
      <c r="V27" s="23"/>
      <c r="W27" s="19"/>
    </row>
    <row r="28" spans="1:23" s="18" customFormat="1" ht="14.4" x14ac:dyDescent="0.3">
      <c r="A28" s="20"/>
      <c r="B28" s="14"/>
      <c r="C28" s="47"/>
      <c r="D28" s="15"/>
      <c r="E28" s="15"/>
      <c r="F28" s="15"/>
      <c r="G28" s="15"/>
      <c r="H28" s="69">
        <f t="shared" si="1"/>
        <v>0</v>
      </c>
      <c r="I28" s="16"/>
      <c r="J28" s="90"/>
      <c r="K28" s="91">
        <f t="shared" si="2"/>
        <v>0</v>
      </c>
      <c r="L28" s="44">
        <f>IF(ISERR(H28/K28)=TRUE,0,ROUND(H28/I28,6))</f>
        <v>0</v>
      </c>
      <c r="M28" s="65" t="str">
        <f>IF(C28="","0",IF(C28="DPP do 11.999 Kč","0",IF(C28="DPP do 11.499 Kč","0",IF(C28="DPČ do 3.500 Kč","0",IF(C28="DPČ do 4.000 Kč",0,IF(C28="DPČ do 4.499 Kč",0,IF(C28="Pracovní smlouva - částečný úvazek se slevou 5 % na SP",(0.288*((D28+F28+G28)/I28*K28)),(0.338*((D28+F28+G28)/I28*K28)))))))))</f>
        <v>0</v>
      </c>
      <c r="N28" s="49">
        <f>IF(ISBLANK(D28)= TRUE,0,IF(C28="DPP nebo DPČ do 2500Kč",ROUND(((D28+G28)/(I28))*K28,6),(IF(C28="100% úvazek pro projekt",($D28+$E28+F28+G28),ROUND(((F28+D28+E28+G28)*K28/I28),6)))))</f>
        <v>0</v>
      </c>
      <c r="O28" s="17">
        <f>L28</f>
        <v>0</v>
      </c>
      <c r="P28" s="92" t="str">
        <f t="shared" si="4"/>
        <v>0</v>
      </c>
      <c r="Q28" s="93" t="str">
        <f xml:space="preserve"> IF(D28="","",IF(ISBLANK(O28)=TRUE,"doplň HODINOVOU SAZBU", IF(L28&gt;O28, (L28-O28)*K28,0)))</f>
        <v/>
      </c>
      <c r="R28" s="94" t="str">
        <f>IF(L28&gt;O28,M28-P28,M28)</f>
        <v>0</v>
      </c>
      <c r="S28" s="95">
        <f>IF(L28&gt;O28,N28-Q28,N28)</f>
        <v>0</v>
      </c>
      <c r="T28" s="82"/>
      <c r="U28" s="71"/>
      <c r="V28" s="23"/>
      <c r="W28" s="19"/>
    </row>
    <row r="29" spans="1:23" s="18" customFormat="1" ht="14.4" x14ac:dyDescent="0.3">
      <c r="A29" s="20"/>
      <c r="B29" s="14"/>
      <c r="C29" s="47"/>
      <c r="D29" s="15"/>
      <c r="E29" s="15"/>
      <c r="F29" s="15"/>
      <c r="G29" s="15"/>
      <c r="H29" s="69">
        <f t="shared" si="1"/>
        <v>0</v>
      </c>
      <c r="I29" s="16"/>
      <c r="J29" s="90"/>
      <c r="K29" s="91">
        <f t="shared" si="2"/>
        <v>0</v>
      </c>
      <c r="L29" s="44">
        <f>IF(ISERR(H29/K29)=TRUE,0,ROUND(H29/I29,6))</f>
        <v>0</v>
      </c>
      <c r="M29" s="65" t="str">
        <f t="shared" ref="M29:M31" si="11">IF(C29="","0",IF(C29="DPP do 11.999 Kč","0",IF(C29="DPP do 11.499 Kč","0",IF(C29="DPČ do 3.500 Kč","0",IF(C29="DPČ do 4.000 Kč",0,IF(C29="DPČ do 4.499 Kč",0,IF(C29="Pracovní smlouva - částečný úvazek se slevou 5 % na SP",(0.288*((D29+F29+G29)/I29*K29)),(0.338*((D29+F29+G29)/I29*K29)))))))))</f>
        <v>0</v>
      </c>
      <c r="N29" s="49">
        <f>IF(ISBLANK(D29)= TRUE,0,IF(C29="DPP nebo DPČ do 2500Kč",ROUND(((D29+G29)/(I29))*K29,6),(IF(C29="100% úvazek pro projekt",($D29+$E29+F29+G29),ROUND(((F29+D29+E29+G29)*K29/I29),6)))))</f>
        <v>0</v>
      </c>
      <c r="O29" s="17">
        <f>L29</f>
        <v>0</v>
      </c>
      <c r="P29" s="92" t="str">
        <f t="shared" si="4"/>
        <v>0</v>
      </c>
      <c r="Q29" s="93" t="str">
        <f xml:space="preserve"> IF(D29="","",IF(ISBLANK(O29)=TRUE,"doplň HODINOVOU SAZBU", IF(L29&gt;O29, (L29-O29)*K29,0)))</f>
        <v/>
      </c>
      <c r="R29" s="94" t="str">
        <f>IF(L29&gt;O29,M29-P29,M29)</f>
        <v>0</v>
      </c>
      <c r="S29" s="95">
        <f>IF(L29&gt;O29,N29-Q29,N29)</f>
        <v>0</v>
      </c>
      <c r="T29" s="82"/>
      <c r="U29" s="71"/>
      <c r="V29" s="23"/>
      <c r="W29" s="19"/>
    </row>
    <row r="30" spans="1:23" s="18" customFormat="1" ht="13.8" x14ac:dyDescent="0.25">
      <c r="A30" s="20"/>
      <c r="B30" s="14"/>
      <c r="C30" s="47"/>
      <c r="D30" s="15"/>
      <c r="E30" s="15"/>
      <c r="F30" s="15"/>
      <c r="G30" s="15"/>
      <c r="H30" s="69">
        <f t="shared" si="1"/>
        <v>0</v>
      </c>
      <c r="I30" s="16"/>
      <c r="J30" s="90"/>
      <c r="K30" s="91">
        <f t="shared" si="2"/>
        <v>0</v>
      </c>
      <c r="L30" s="44">
        <f>IF(ISERR(H30/K30)=TRUE,0,ROUND(H30/I30,6))</f>
        <v>0</v>
      </c>
      <c r="M30" s="65" t="str">
        <f t="shared" si="11"/>
        <v>0</v>
      </c>
      <c r="N30" s="49">
        <f>IF(ISBLANK(D30)= TRUE,0,IF(C30="DPP nebo DPČ do 2500Kč",ROUND(((D30+G30)/(I30))*K30,6),(IF(C30="100% úvazek pro projekt",($D30+$E30+F30+G30),ROUND(((F30+D30+E30+G30)*K30/I30),6)))))</f>
        <v>0</v>
      </c>
      <c r="O30" s="17">
        <f>L30</f>
        <v>0</v>
      </c>
      <c r="P30" s="92" t="str">
        <f t="shared" si="4"/>
        <v>0</v>
      </c>
      <c r="Q30" s="93" t="str">
        <f xml:space="preserve"> IF(D30="","",IF(ISBLANK(O30)=TRUE,"doplň HODINOVOU SAZBU", IF(L30&gt;O30, (L30-O30)*K30,0)))</f>
        <v/>
      </c>
      <c r="R30" s="94" t="str">
        <f>IF(L30&gt;O30,M30-P30,M30)</f>
        <v>0</v>
      </c>
      <c r="S30" s="95">
        <f>IF(L30&gt;O30,N30-Q30,N30)</f>
        <v>0</v>
      </c>
      <c r="T30" s="82"/>
      <c r="V30" s="23"/>
      <c r="W30" s="19"/>
    </row>
    <row r="31" spans="1:23" s="18" customFormat="1" ht="14.4" thickBot="1" x14ac:dyDescent="0.3">
      <c r="A31" s="21"/>
      <c r="B31" s="14"/>
      <c r="C31" s="47"/>
      <c r="D31" s="15"/>
      <c r="E31" s="15"/>
      <c r="F31" s="15"/>
      <c r="G31" s="15"/>
      <c r="H31" s="69">
        <f t="shared" si="1"/>
        <v>0</v>
      </c>
      <c r="I31" s="16"/>
      <c r="J31" s="90"/>
      <c r="K31" s="91">
        <f t="shared" si="2"/>
        <v>0</v>
      </c>
      <c r="L31" s="44">
        <f>IF(ISERR(H31/K31)=TRUE,0,ROUND(H31/I31,6))</f>
        <v>0</v>
      </c>
      <c r="M31" s="65" t="str">
        <f t="shared" si="11"/>
        <v>0</v>
      </c>
      <c r="N31" s="49">
        <f>IF(ISBLANK(D31)= TRUE,0,IF(C31="DPP nebo DPČ do 2500Kč",ROUND(((D31+G31)/(I31))*K31,6),(IF(C31="100% úvazek pro projekt",($D31+$E31+F31+G31),ROUND(((F31+D31+E31+G31)*K31/I31),6)))))</f>
        <v>0</v>
      </c>
      <c r="O31" s="17">
        <f>L31</f>
        <v>0</v>
      </c>
      <c r="P31" s="92" t="str">
        <f t="shared" si="4"/>
        <v>0</v>
      </c>
      <c r="Q31" s="93" t="str">
        <f xml:space="preserve"> IF(D31="","",IF(ISBLANK(O31)=TRUE,"doplň HODINOVOU SAZBU", IF(L31&gt;O31, (L31-O31)*K31,0)))</f>
        <v/>
      </c>
      <c r="R31" s="94" t="str">
        <f>IF(L31&gt;O31,M31-P31,M31)</f>
        <v>0</v>
      </c>
      <c r="S31" s="95">
        <f>IF(L31&gt;O31,N31-Q31,N31)</f>
        <v>0</v>
      </c>
      <c r="T31" s="82"/>
      <c r="W31" s="19"/>
    </row>
    <row r="32" spans="1:23" s="18" customFormat="1" ht="14.4" thickBot="1" x14ac:dyDescent="0.3">
      <c r="A32" s="53" t="s">
        <v>24</v>
      </c>
      <c r="B32" s="51" t="s">
        <v>25</v>
      </c>
      <c r="C32" s="51" t="s">
        <v>25</v>
      </c>
      <c r="D32" s="22">
        <f t="shared" ref="D32:I32" si="12">SUM(D28:D31)</f>
        <v>0</v>
      </c>
      <c r="E32" s="22">
        <f t="shared" si="12"/>
        <v>0</v>
      </c>
      <c r="F32" s="22">
        <f t="shared" si="12"/>
        <v>0</v>
      </c>
      <c r="G32" s="22">
        <f t="shared" si="12"/>
        <v>0</v>
      </c>
      <c r="H32" s="70">
        <f t="shared" si="12"/>
        <v>0</v>
      </c>
      <c r="I32" s="22">
        <f t="shared" si="12"/>
        <v>0</v>
      </c>
      <c r="J32" s="103" t="s">
        <v>25</v>
      </c>
      <c r="K32" s="22">
        <f>SUM(K28:K31)</f>
        <v>0</v>
      </c>
      <c r="L32" s="51" t="s">
        <v>25</v>
      </c>
      <c r="M32" s="50">
        <f>SUM(M28:M31)</f>
        <v>0</v>
      </c>
      <c r="N32" s="50">
        <f>SUM(N28:N31)</f>
        <v>0</v>
      </c>
      <c r="O32" s="96" t="s">
        <v>25</v>
      </c>
      <c r="P32" s="97">
        <f>SUM(P28:P31)</f>
        <v>0</v>
      </c>
      <c r="Q32" s="97">
        <f>SUM(Q28:Q31)</f>
        <v>0</v>
      </c>
      <c r="R32" s="98">
        <f>SUM(R28:R31)</f>
        <v>0</v>
      </c>
      <c r="S32" s="99">
        <f>SUM(S28:S31)</f>
        <v>0</v>
      </c>
      <c r="T32" s="83"/>
      <c r="W32" s="19"/>
    </row>
    <row r="33" spans="1:23" s="18" customFormat="1" ht="13.8" x14ac:dyDescent="0.25">
      <c r="A33" s="20"/>
      <c r="B33" s="14"/>
      <c r="C33" s="47"/>
      <c r="D33" s="15"/>
      <c r="E33" s="15"/>
      <c r="F33" s="15"/>
      <c r="G33" s="15"/>
      <c r="H33" s="69">
        <f t="shared" si="1"/>
        <v>0</v>
      </c>
      <c r="I33" s="16"/>
      <c r="J33" s="90"/>
      <c r="K33" s="91">
        <f t="shared" si="2"/>
        <v>0</v>
      </c>
      <c r="L33" s="44">
        <f>IF(ISERR(H33/K33)=TRUE,0,ROUND(H33/I33,6))</f>
        <v>0</v>
      </c>
      <c r="M33" s="65" t="str">
        <f>IF(C33="","0",IF(C33="DPP do 11.999 Kč","0",IF(C33="DPP do 11.499 Kč","0",IF(C33="DPČ do 3.500 Kč","0",IF(C33="DPČ do 4.000 Kč",0,IF(C33="DPČ do 4.499 Kč",0,IF(C33="Pracovní smlouva - částečný úvazek se slevou 5 % na SP",(0.288*((D33+F33+G33)/I33*K33)),(0.338*((D33+F33+G33)/I33*K33)))))))))</f>
        <v>0</v>
      </c>
      <c r="N33" s="49">
        <f>IF(ISBLANK(D33)= TRUE,0,IF(C33="DPP nebo DPČ do 2500Kč",ROUND(((D33+G33)/(I33))*K33,6),(IF(C33="100% úvazek pro projekt",($D33+$E33+F33+G33),ROUND(((F33+D33+E33+G33)*K33/I33),6)))))</f>
        <v>0</v>
      </c>
      <c r="O33" s="17">
        <f>L33</f>
        <v>0</v>
      </c>
      <c r="P33" s="92" t="str">
        <f t="shared" si="4"/>
        <v>0</v>
      </c>
      <c r="Q33" s="93" t="str">
        <f xml:space="preserve"> IF(D33="","",IF(ISBLANK(O33)=TRUE,"doplň HODINOVOU SAZBU", IF(L33&gt;O33, (L33-O33)*K33,0)))</f>
        <v/>
      </c>
      <c r="R33" s="94" t="str">
        <f>IF(L33&gt;O33,M33-P33,M33)</f>
        <v>0</v>
      </c>
      <c r="S33" s="95">
        <f>IF(L33&gt;O33,N33-Q33,N33)</f>
        <v>0</v>
      </c>
      <c r="T33" s="82"/>
      <c r="W33" s="19"/>
    </row>
    <row r="34" spans="1:23" s="18" customFormat="1" ht="13.8" x14ac:dyDescent="0.25">
      <c r="A34" s="20"/>
      <c r="B34" s="14"/>
      <c r="C34" s="47"/>
      <c r="D34" s="15"/>
      <c r="E34" s="15"/>
      <c r="F34" s="15"/>
      <c r="G34" s="15"/>
      <c r="H34" s="69">
        <f t="shared" si="1"/>
        <v>0</v>
      </c>
      <c r="I34" s="16"/>
      <c r="J34" s="90"/>
      <c r="K34" s="91">
        <f t="shared" si="2"/>
        <v>0</v>
      </c>
      <c r="L34" s="44">
        <f>IF(ISERR(H34/K34)=TRUE,0,ROUND(H34/I34,6))</f>
        <v>0</v>
      </c>
      <c r="M34" s="65" t="str">
        <f t="shared" ref="M34:M36" si="13">IF(C34="","0",IF(C34="DPP do 11.999 Kč","0",IF(C34="DPP do 11.499 Kč","0",IF(C34="DPČ do 3.500 Kč","0",IF(C34="DPČ do 4.000 Kč",0,IF(C34="DPČ do 4.499 Kč",0,IF(C34="Pracovní smlouva - částečný úvazek se slevou 5 % na SP",(0.288*((D34+F34+G34)/I34*K34)),(0.338*((D34+F34+G34)/I34*K34)))))))))</f>
        <v>0</v>
      </c>
      <c r="N34" s="49">
        <f>IF(ISBLANK(D34)= TRUE,0,IF(C34="DPP nebo DPČ do 2500Kč",ROUND(((D34+G34)/(I34))*K34,6),(IF(C34="100% úvazek pro projekt",($D34+$E34+F34+G34),ROUND(((F34+D34+E34+G34)*K34/I34),6)))))</f>
        <v>0</v>
      </c>
      <c r="O34" s="17">
        <f>L34</f>
        <v>0</v>
      </c>
      <c r="P34" s="92" t="str">
        <f t="shared" si="4"/>
        <v>0</v>
      </c>
      <c r="Q34" s="93" t="str">
        <f xml:space="preserve"> IF(D34="","",IF(ISBLANK(O34)=TRUE,"doplň HODINOVOU SAZBU", IF(L34&gt;O34, (L34-O34)*K34,0)))</f>
        <v/>
      </c>
      <c r="R34" s="94" t="str">
        <f>IF(L34&gt;O34,M34-P34,M34)</f>
        <v>0</v>
      </c>
      <c r="S34" s="95">
        <f>IF(L34&gt;O34,N34-Q34,N34)</f>
        <v>0</v>
      </c>
      <c r="T34" s="82"/>
      <c r="W34" s="19"/>
    </row>
    <row r="35" spans="1:23" s="18" customFormat="1" ht="13.8" x14ac:dyDescent="0.25">
      <c r="A35" s="20"/>
      <c r="B35" s="14"/>
      <c r="C35" s="47"/>
      <c r="D35" s="15"/>
      <c r="E35" s="15"/>
      <c r="F35" s="15"/>
      <c r="G35" s="15"/>
      <c r="H35" s="69">
        <f t="shared" si="1"/>
        <v>0</v>
      </c>
      <c r="I35" s="16"/>
      <c r="J35" s="90"/>
      <c r="K35" s="91">
        <f t="shared" si="2"/>
        <v>0</v>
      </c>
      <c r="L35" s="44">
        <f>IF(ISERR(H35/K35)=TRUE,0,ROUND(H35/I35,6))</f>
        <v>0</v>
      </c>
      <c r="M35" s="65" t="str">
        <f t="shared" si="13"/>
        <v>0</v>
      </c>
      <c r="N35" s="49">
        <f>IF(ISBLANK(D35)= TRUE,0,IF(C35="DPP nebo DPČ do 2500Kč",ROUND(((D35+G35)/(I35))*K35,6),(IF(C35="100% úvazek pro projekt",($D35+$E35+F35+G35),ROUND(((F35+D35+E35+G35)*K35/I35),6)))))</f>
        <v>0</v>
      </c>
      <c r="O35" s="17">
        <f>L35</f>
        <v>0</v>
      </c>
      <c r="P35" s="92" t="str">
        <f t="shared" si="4"/>
        <v>0</v>
      </c>
      <c r="Q35" s="93" t="str">
        <f xml:space="preserve"> IF(D35="","",IF(ISBLANK(O35)=TRUE,"doplň HODINOVOU SAZBU", IF(L35&gt;O35, (L35-O35)*K35,0)))</f>
        <v/>
      </c>
      <c r="R35" s="94" t="str">
        <f>IF(L35&gt;O35,M35-P35,M35)</f>
        <v>0</v>
      </c>
      <c r="S35" s="95">
        <f>IF(L35&gt;O35,N35-Q35,N35)</f>
        <v>0</v>
      </c>
      <c r="T35" s="82"/>
      <c r="W35" s="19"/>
    </row>
    <row r="36" spans="1:23" s="18" customFormat="1" ht="14.4" thickBot="1" x14ac:dyDescent="0.3">
      <c r="A36" s="21"/>
      <c r="B36" s="14"/>
      <c r="C36" s="47"/>
      <c r="D36" s="15"/>
      <c r="E36" s="15"/>
      <c r="F36" s="15"/>
      <c r="G36" s="15"/>
      <c r="H36" s="69">
        <f t="shared" si="1"/>
        <v>0</v>
      </c>
      <c r="I36" s="16"/>
      <c r="J36" s="90"/>
      <c r="K36" s="91">
        <f t="shared" si="2"/>
        <v>0</v>
      </c>
      <c r="L36" s="44">
        <f>IF(ISERR(H36/K36)=TRUE,0,ROUND(H36/I36,6))</f>
        <v>0</v>
      </c>
      <c r="M36" s="65" t="str">
        <f t="shared" si="13"/>
        <v>0</v>
      </c>
      <c r="N36" s="49">
        <f>IF(ISBLANK(D36)= TRUE,0,IF(C36="DPP nebo DPČ do 2500Kč",ROUND(((D36+G36)/(I36))*K36,6),(IF(C36="100% úvazek pro projekt",($D36+$E36+F36+G36),ROUND(((F36+D36+E36+G36)*K36/I36),6)))))</f>
        <v>0</v>
      </c>
      <c r="O36" s="17">
        <f>L36</f>
        <v>0</v>
      </c>
      <c r="P36" s="92" t="str">
        <f t="shared" si="4"/>
        <v>0</v>
      </c>
      <c r="Q36" s="93" t="str">
        <f xml:space="preserve"> IF(D36="","",IF(ISBLANK(O36)=TRUE,"doplň HODINOVOU SAZBU", IF(L36&gt;O36, (L36-O36)*K36,0)))</f>
        <v/>
      </c>
      <c r="R36" s="94" t="str">
        <f>IF(L36&gt;O36,M36-P36,M36)</f>
        <v>0</v>
      </c>
      <c r="S36" s="95">
        <f>IF(L36&gt;O36,N36-Q36,N36)</f>
        <v>0</v>
      </c>
      <c r="T36" s="82"/>
      <c r="W36" s="19"/>
    </row>
    <row r="37" spans="1:23" s="18" customFormat="1" ht="14.4" thickBot="1" x14ac:dyDescent="0.3">
      <c r="A37" s="53" t="s">
        <v>24</v>
      </c>
      <c r="B37" s="51" t="s">
        <v>25</v>
      </c>
      <c r="C37" s="51" t="s">
        <v>25</v>
      </c>
      <c r="D37" s="22">
        <f t="shared" ref="D37:I37" si="14">SUM(D33:D36)</f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70">
        <f t="shared" si="14"/>
        <v>0</v>
      </c>
      <c r="I37" s="22">
        <f t="shared" si="14"/>
        <v>0</v>
      </c>
      <c r="J37" s="103" t="s">
        <v>25</v>
      </c>
      <c r="K37" s="22">
        <f>SUM(K33:K36)</f>
        <v>0</v>
      </c>
      <c r="L37" s="51" t="s">
        <v>25</v>
      </c>
      <c r="M37" s="50">
        <f>SUM(M33:M36)</f>
        <v>0</v>
      </c>
      <c r="N37" s="50">
        <f>SUM(N33:N36)</f>
        <v>0</v>
      </c>
      <c r="O37" s="96" t="s">
        <v>25</v>
      </c>
      <c r="P37" s="97">
        <f>SUM(P33:P36)</f>
        <v>0</v>
      </c>
      <c r="Q37" s="97">
        <f>SUM(Q33:Q36)</f>
        <v>0</v>
      </c>
      <c r="R37" s="98">
        <f>SUM(R33:R36)</f>
        <v>0</v>
      </c>
      <c r="S37" s="99">
        <f>SUM(S33:S36)</f>
        <v>0</v>
      </c>
      <c r="T37" s="83"/>
      <c r="W37" s="19"/>
    </row>
    <row r="38" spans="1:23" s="18" customFormat="1" ht="13.8" x14ac:dyDescent="0.25">
      <c r="A38" s="20"/>
      <c r="B38" s="14"/>
      <c r="C38" s="47"/>
      <c r="D38" s="15"/>
      <c r="E38" s="15"/>
      <c r="F38" s="15"/>
      <c r="G38" s="15"/>
      <c r="H38" s="69">
        <f t="shared" si="1"/>
        <v>0</v>
      </c>
      <c r="I38" s="16"/>
      <c r="J38" s="90"/>
      <c r="K38" s="91">
        <f t="shared" si="2"/>
        <v>0</v>
      </c>
      <c r="L38" s="44">
        <f>IF(ISERR(H38/K38)=TRUE,0,ROUND(H38/I38,6))</f>
        <v>0</v>
      </c>
      <c r="M38" s="65" t="str">
        <f>IF(C38="","0",IF(C38="DPP do 11.999 Kč","0",IF(C38="DPP do 11.499 Kč","0",IF(C38="DPČ do 3.500 Kč","0",IF(C38="DPČ do 4.000 Kč",0,IF(C38="DPČ do 4.499 Kč",0,IF(C38="Pracovní smlouva - částečný úvazek se slevou 5 % na SP",(0.288*((D38+F38+G38)/I38*K38)),(0.338*((D38+F38+G38)/I38*K38)))))))))</f>
        <v>0</v>
      </c>
      <c r="N38" s="49">
        <f>IF(ISBLANK(D38)= TRUE,0,IF(C38="DPP nebo DPČ do 2500Kč",ROUND(((D38+G38)/(I38))*K38,6),(IF(C38="100% úvazek pro projekt",($D38+$E38+F38+G38),ROUND(((F38+D38+E38+G38)*K38/I38),6)))))</f>
        <v>0</v>
      </c>
      <c r="O38" s="17">
        <f>L38</f>
        <v>0</v>
      </c>
      <c r="P38" s="92" t="str">
        <f t="shared" si="4"/>
        <v>0</v>
      </c>
      <c r="Q38" s="93" t="str">
        <f xml:space="preserve"> IF(D38="","",IF(ISBLANK(O38)=TRUE,"doplň HODINOVOU SAZBU", IF(L38&gt;O38, (L38-O38)*K38,0)))</f>
        <v/>
      </c>
      <c r="R38" s="94" t="str">
        <f>IF(L38&gt;O38,M38-P38,M38)</f>
        <v>0</v>
      </c>
      <c r="S38" s="95">
        <f>IF(L38&gt;O38,N38-Q38,N38)</f>
        <v>0</v>
      </c>
      <c r="T38" s="82"/>
      <c r="W38" s="19"/>
    </row>
    <row r="39" spans="1:23" s="18" customFormat="1" ht="13.8" x14ac:dyDescent="0.25">
      <c r="A39" s="20"/>
      <c r="B39" s="14"/>
      <c r="C39" s="47"/>
      <c r="D39" s="15"/>
      <c r="E39" s="15"/>
      <c r="F39" s="15"/>
      <c r="G39" s="15"/>
      <c r="H39" s="69">
        <f t="shared" si="1"/>
        <v>0</v>
      </c>
      <c r="I39" s="16"/>
      <c r="J39" s="90"/>
      <c r="K39" s="91">
        <f t="shared" si="2"/>
        <v>0</v>
      </c>
      <c r="L39" s="44">
        <f>IF(ISERR(H39/K39)=TRUE,0,ROUND(H39/I39,6))</f>
        <v>0</v>
      </c>
      <c r="M39" s="65" t="str">
        <f t="shared" ref="M39:M41" si="15">IF(C39="","0",IF(C39="DPP do 11.999 Kč","0",IF(C39="DPP do 11.499 Kč","0",IF(C39="DPČ do 3.500 Kč","0",IF(C39="DPČ do 4.000 Kč",0,IF(C39="DPČ do 4.499 Kč",0,IF(C39="Pracovní smlouva - částečný úvazek se slevou 5 % na SP",(0.288*((D39+F39+G39)/I39*K39)),(0.338*((D39+F39+G39)/I39*K39)))))))))</f>
        <v>0</v>
      </c>
      <c r="N39" s="49">
        <f>IF(ISBLANK(D39)= TRUE,0,IF(C39="DPP nebo DPČ do 2500Kč",ROUND(((D39+G39)/(I39))*K39,6),(IF(C39="100% úvazek pro projekt",($D39+$E39+F39+G39),ROUND(((F39+D39+E39+G39)*K39/I39),6)))))</f>
        <v>0</v>
      </c>
      <c r="O39" s="17">
        <f>L39</f>
        <v>0</v>
      </c>
      <c r="P39" s="92" t="str">
        <f t="shared" si="4"/>
        <v>0</v>
      </c>
      <c r="Q39" s="93" t="str">
        <f xml:space="preserve"> IF(D39="","",IF(ISBLANK(O39)=TRUE,"doplň HODINOVOU SAZBU", IF(L39&gt;O39, (L39-O39)*K39,0)))</f>
        <v/>
      </c>
      <c r="R39" s="94" t="str">
        <f>IF(L39&gt;O39,M39-P39,M39)</f>
        <v>0</v>
      </c>
      <c r="S39" s="95">
        <f>IF(L39&gt;O39,N39-Q39,N39)</f>
        <v>0</v>
      </c>
      <c r="T39" s="82"/>
      <c r="W39" s="19"/>
    </row>
    <row r="40" spans="1:23" s="18" customFormat="1" ht="13.8" x14ac:dyDescent="0.25">
      <c r="A40" s="20"/>
      <c r="B40" s="14"/>
      <c r="C40" s="47"/>
      <c r="D40" s="15"/>
      <c r="E40" s="15"/>
      <c r="F40" s="15"/>
      <c r="G40" s="15"/>
      <c r="H40" s="69">
        <f t="shared" si="1"/>
        <v>0</v>
      </c>
      <c r="I40" s="16"/>
      <c r="J40" s="90"/>
      <c r="K40" s="91">
        <f t="shared" si="2"/>
        <v>0</v>
      </c>
      <c r="L40" s="44">
        <f>IF(ISERR(H40/K40)=TRUE,0,ROUND(H40/I40,6))</f>
        <v>0</v>
      </c>
      <c r="M40" s="65" t="str">
        <f t="shared" si="15"/>
        <v>0</v>
      </c>
      <c r="N40" s="49">
        <f>IF(ISBLANK(D40)= TRUE,0,IF(C40="DPP nebo DPČ do 2500Kč",ROUND(((D40+G40)/(I40))*K40,6),(IF(C40="100% úvazek pro projekt",($D40+$E40+F40+G40),ROUND(((F40+D40+E40+G40)*K40/I40),6)))))</f>
        <v>0</v>
      </c>
      <c r="O40" s="17">
        <f>L40</f>
        <v>0</v>
      </c>
      <c r="P40" s="92" t="str">
        <f t="shared" si="4"/>
        <v>0</v>
      </c>
      <c r="Q40" s="93" t="str">
        <f xml:space="preserve"> IF(D40="","",IF(ISBLANK(O40)=TRUE,"doplň HODINOVOU SAZBU", IF(L40&gt;O40, (L40-O40)*K40,0)))</f>
        <v/>
      </c>
      <c r="R40" s="94" t="str">
        <f>IF(L40&gt;O40,M40-P40,M40)</f>
        <v>0</v>
      </c>
      <c r="S40" s="95">
        <f>IF(L40&gt;O40,N40-Q40,N40)</f>
        <v>0</v>
      </c>
      <c r="T40" s="82"/>
      <c r="W40" s="19"/>
    </row>
    <row r="41" spans="1:23" s="18" customFormat="1" ht="14.4" thickBot="1" x14ac:dyDescent="0.3">
      <c r="A41" s="21"/>
      <c r="B41" s="14"/>
      <c r="C41" s="47"/>
      <c r="D41" s="15"/>
      <c r="E41" s="15"/>
      <c r="F41" s="15"/>
      <c r="G41" s="15"/>
      <c r="H41" s="69">
        <f t="shared" si="1"/>
        <v>0</v>
      </c>
      <c r="I41" s="16"/>
      <c r="J41" s="90"/>
      <c r="K41" s="91">
        <f t="shared" si="2"/>
        <v>0</v>
      </c>
      <c r="L41" s="44">
        <f>IF(ISERR(H41/K41)=TRUE,0,ROUND(H41/I41,6))</f>
        <v>0</v>
      </c>
      <c r="M41" s="65" t="str">
        <f t="shared" si="15"/>
        <v>0</v>
      </c>
      <c r="N41" s="49">
        <f>IF(ISBLANK(D41)= TRUE,0,IF(C41="DPP nebo DPČ do 2500Kč",ROUND(((D41+G41)/(I41))*K41,6),(IF(C41="100% úvazek pro projekt",($D41+$E41+F41+G41),ROUND(((F41+D41+E41+G41)*K41/I41),6)))))</f>
        <v>0</v>
      </c>
      <c r="O41" s="17">
        <f>L41</f>
        <v>0</v>
      </c>
      <c r="P41" s="92" t="str">
        <f t="shared" si="4"/>
        <v>0</v>
      </c>
      <c r="Q41" s="93" t="str">
        <f xml:space="preserve"> IF(D41="","",IF(ISBLANK(O41)=TRUE,"doplň HODINOVOU SAZBU", IF(L41&gt;O41, (L41-O41)*K41,0)))</f>
        <v/>
      </c>
      <c r="R41" s="94" t="str">
        <f>IF(L41&gt;O41,M41-P41,M41)</f>
        <v>0</v>
      </c>
      <c r="S41" s="95">
        <f>IF(L41&gt;O41,N41-Q41,N41)</f>
        <v>0</v>
      </c>
      <c r="T41" s="82"/>
      <c r="W41" s="19"/>
    </row>
    <row r="42" spans="1:23" s="18" customFormat="1" ht="14.4" thickBot="1" x14ac:dyDescent="0.3">
      <c r="A42" s="53" t="s">
        <v>24</v>
      </c>
      <c r="B42" s="51" t="s">
        <v>25</v>
      </c>
      <c r="C42" s="51" t="s">
        <v>25</v>
      </c>
      <c r="D42" s="22">
        <f t="shared" ref="D42:I42" si="16">SUM(D38:D41)</f>
        <v>0</v>
      </c>
      <c r="E42" s="22">
        <f t="shared" si="16"/>
        <v>0</v>
      </c>
      <c r="F42" s="22">
        <f t="shared" si="16"/>
        <v>0</v>
      </c>
      <c r="G42" s="22">
        <f t="shared" si="16"/>
        <v>0</v>
      </c>
      <c r="H42" s="70">
        <f t="shared" si="16"/>
        <v>0</v>
      </c>
      <c r="I42" s="22">
        <f t="shared" si="16"/>
        <v>0</v>
      </c>
      <c r="J42" s="22"/>
      <c r="K42" s="22">
        <f>SUM(K38:K41)</f>
        <v>0</v>
      </c>
      <c r="L42" s="51" t="s">
        <v>25</v>
      </c>
      <c r="M42" s="50">
        <f>SUM(M38:M41)</f>
        <v>0</v>
      </c>
      <c r="N42" s="50">
        <f>SUM(N38:N41)</f>
        <v>0</v>
      </c>
      <c r="O42" s="96" t="s">
        <v>25</v>
      </c>
      <c r="P42" s="97">
        <f>SUM(P38:P41)</f>
        <v>0</v>
      </c>
      <c r="Q42" s="97">
        <f>SUM(Q38:Q41)</f>
        <v>0</v>
      </c>
      <c r="R42" s="98">
        <f>SUM(R38:R41)</f>
        <v>0</v>
      </c>
      <c r="S42" s="99">
        <f>SUM(S38:S41)</f>
        <v>0</v>
      </c>
      <c r="T42" s="83"/>
      <c r="W42" s="19"/>
    </row>
    <row r="43" spans="1:23" s="18" customFormat="1" ht="13.8" x14ac:dyDescent="0.25">
      <c r="A43" s="20"/>
      <c r="B43" s="14"/>
      <c r="C43" s="47"/>
      <c r="D43" s="15"/>
      <c r="E43" s="15"/>
      <c r="F43" s="15"/>
      <c r="G43" s="15"/>
      <c r="H43" s="69">
        <f t="shared" si="1"/>
        <v>0</v>
      </c>
      <c r="I43" s="16"/>
      <c r="J43" s="90"/>
      <c r="K43" s="91">
        <f t="shared" si="2"/>
        <v>0</v>
      </c>
      <c r="L43" s="44">
        <f>IF(ISERR(H43/K43)=TRUE,0,ROUND(H43/I43,6))</f>
        <v>0</v>
      </c>
      <c r="M43" s="65" t="str">
        <f>IF(C43="","0",IF(C43="DPP do 11.999 Kč","0",IF(C43="DPP do 11.499 Kč","0",IF(C43="DPČ do 3.500 Kč","0",IF(C43="DPČ do 4.000 Kč",0,IF(C43="DPČ do 4.499 Kč",0,IF(C43="Pracovní smlouva - částečný úvazek se slevou 5 % na SP",(0.288*((D43+F43+G43)/I43*K43)),(0.338*((D43+F43+G43)/I43*K43)))))))))</f>
        <v>0</v>
      </c>
      <c r="N43" s="49">
        <f>IF(ISBLANK(D43)= TRUE,0,IF(C43="DPP nebo DPČ do 2500Kč",ROUND(((D43+G43)/(I43))*K43,6),(IF(C43="100% úvazek pro projekt",($D43+$E43+F43+G43),ROUND(((F43+D43+E43+G43)*K43/I43),6)))))</f>
        <v>0</v>
      </c>
      <c r="O43" s="17">
        <f>L43</f>
        <v>0</v>
      </c>
      <c r="P43" s="92" t="str">
        <f t="shared" si="4"/>
        <v>0</v>
      </c>
      <c r="Q43" s="93" t="str">
        <f xml:space="preserve"> IF(D43="","",IF(ISBLANK(O43)=TRUE,"doplň HODINOVOU SAZBU", IF(L43&gt;O43, (L43-O43)*K43,0)))</f>
        <v/>
      </c>
      <c r="R43" s="94" t="str">
        <f>IF(L43&gt;O43,M43-P43,M43)</f>
        <v>0</v>
      </c>
      <c r="S43" s="95">
        <f>IF(L43&gt;O43,N43-Q43,N43)</f>
        <v>0</v>
      </c>
      <c r="T43" s="82"/>
      <c r="W43" s="19"/>
    </row>
    <row r="44" spans="1:23" s="18" customFormat="1" ht="13.8" x14ac:dyDescent="0.25">
      <c r="A44" s="20"/>
      <c r="B44" s="14"/>
      <c r="C44" s="47"/>
      <c r="D44" s="15"/>
      <c r="E44" s="15"/>
      <c r="F44" s="15"/>
      <c r="G44" s="15"/>
      <c r="H44" s="69">
        <f t="shared" si="1"/>
        <v>0</v>
      </c>
      <c r="I44" s="16"/>
      <c r="J44" s="90"/>
      <c r="K44" s="91">
        <f t="shared" si="2"/>
        <v>0</v>
      </c>
      <c r="L44" s="44">
        <f>IF(ISERR(H44/K44)=TRUE,0,ROUND(H44/I44,6))</f>
        <v>0</v>
      </c>
      <c r="M44" s="65" t="str">
        <f t="shared" ref="M44:M46" si="17">IF(C44="","0",IF(C44="DPP do 11.999 Kč","0",IF(C44="DPP do 11.499 Kč","0",IF(C44="DPČ do 3.500 Kč","0",IF(C44="DPČ do 4.000 Kč",0,IF(C44="DPČ do 4.499 Kč",0,IF(C44="Pracovní smlouva - částečný úvazek se slevou 5 % na SP",(0.288*((D44+F44+G44)/I44*K44)),(0.338*((D44+F44+G44)/I44*K44)))))))))</f>
        <v>0</v>
      </c>
      <c r="N44" s="49">
        <f>IF(ISBLANK(D44)= TRUE,0,IF(C44="DPP nebo DPČ do 2500Kč",ROUND(((D44+G44)/(I44))*K44,6),(IF(C44="100% úvazek pro projekt",($D44+$E44+F44+G44),ROUND(((F44+D44+E44+G44)*K44/I44),6)))))</f>
        <v>0</v>
      </c>
      <c r="O44" s="17">
        <f>L44</f>
        <v>0</v>
      </c>
      <c r="P44" s="92" t="str">
        <f t="shared" si="4"/>
        <v>0</v>
      </c>
      <c r="Q44" s="93" t="str">
        <f xml:space="preserve"> IF(D44="","",IF(ISBLANK(O44)=TRUE,"doplň HODINOVOU SAZBU", IF(L44&gt;O44, (L44-O44)*K44,0)))</f>
        <v/>
      </c>
      <c r="R44" s="94" t="str">
        <f>IF(L44&gt;O44,M44-P44,M44)</f>
        <v>0</v>
      </c>
      <c r="S44" s="95">
        <f>IF(L44&gt;O44,N44-Q44,N44)</f>
        <v>0</v>
      </c>
      <c r="T44" s="82"/>
      <c r="W44" s="19"/>
    </row>
    <row r="45" spans="1:23" s="18" customFormat="1" ht="13.8" x14ac:dyDescent="0.25">
      <c r="A45" s="20"/>
      <c r="B45" s="14"/>
      <c r="C45" s="47"/>
      <c r="D45" s="15"/>
      <c r="E45" s="15"/>
      <c r="F45" s="15"/>
      <c r="G45" s="15"/>
      <c r="H45" s="69">
        <f t="shared" si="1"/>
        <v>0</v>
      </c>
      <c r="I45" s="16"/>
      <c r="J45" s="90"/>
      <c r="K45" s="91">
        <f t="shared" si="2"/>
        <v>0</v>
      </c>
      <c r="L45" s="44">
        <f>IF(ISERR(H45/K45)=TRUE,0,ROUND(H45/I45,6))</f>
        <v>0</v>
      </c>
      <c r="M45" s="65" t="str">
        <f t="shared" si="17"/>
        <v>0</v>
      </c>
      <c r="N45" s="49">
        <f>IF(ISBLANK(D45)= TRUE,0,IF(C45="DPP nebo DPČ do 2500Kč",ROUND(((D45+G45)/(I45))*K45,6),(IF(C45="100% úvazek pro projekt",($D45+$E45+F45+G45),ROUND(((F45+D45+E45+G45)*K45/I45),6)))))</f>
        <v>0</v>
      </c>
      <c r="O45" s="17">
        <f>L45</f>
        <v>0</v>
      </c>
      <c r="P45" s="92" t="str">
        <f t="shared" si="4"/>
        <v>0</v>
      </c>
      <c r="Q45" s="93" t="str">
        <f xml:space="preserve"> IF(D45="","",IF(ISBLANK(O45)=TRUE,"doplň HODINOVOU SAZBU", IF(L45&gt;O45, (L45-O45)*K45,0)))</f>
        <v/>
      </c>
      <c r="R45" s="94" t="str">
        <f>IF(L45&gt;O45,M45-P45,M45)</f>
        <v>0</v>
      </c>
      <c r="S45" s="95">
        <f>IF(L45&gt;O45,N45-Q45,N45)</f>
        <v>0</v>
      </c>
      <c r="T45" s="82"/>
      <c r="W45" s="19"/>
    </row>
    <row r="46" spans="1:23" s="18" customFormat="1" ht="14.4" thickBot="1" x14ac:dyDescent="0.3">
      <c r="A46" s="21"/>
      <c r="B46" s="14"/>
      <c r="C46" s="47"/>
      <c r="D46" s="15"/>
      <c r="E46" s="15"/>
      <c r="F46" s="15"/>
      <c r="G46" s="15"/>
      <c r="H46" s="69">
        <f t="shared" si="1"/>
        <v>0</v>
      </c>
      <c r="I46" s="16"/>
      <c r="J46" s="90"/>
      <c r="K46" s="91">
        <f t="shared" si="2"/>
        <v>0</v>
      </c>
      <c r="L46" s="44">
        <f>IF(ISERR(H46/K46)=TRUE,0,ROUND(H46/I46,6))</f>
        <v>0</v>
      </c>
      <c r="M46" s="65" t="str">
        <f t="shared" si="17"/>
        <v>0</v>
      </c>
      <c r="N46" s="49">
        <f>IF(ISBLANK(D46)= TRUE,0,IF(C46="DPP nebo DPČ do 2500Kč",ROUND(((D46+G46)/(I46))*K46,6),(IF(C46="100% úvazek pro projekt",($D46+$E46+F46+G46),ROUND(((F46+D46+E46+G46)*K46/I46),6)))))</f>
        <v>0</v>
      </c>
      <c r="O46" s="17">
        <f>L46</f>
        <v>0</v>
      </c>
      <c r="P46" s="92" t="str">
        <f t="shared" si="4"/>
        <v>0</v>
      </c>
      <c r="Q46" s="93" t="str">
        <f xml:space="preserve"> IF(D46="","",IF(ISBLANK(O46)=TRUE,"doplň HODINOVOU SAZBU", IF(L46&gt;O46, (L46-O46)*K46,0)))</f>
        <v/>
      </c>
      <c r="R46" s="94" t="str">
        <f>IF(L46&gt;O46,M46-P46,M46)</f>
        <v>0</v>
      </c>
      <c r="S46" s="95">
        <f>IF(L46&gt;O46,N46-Q46,N46)</f>
        <v>0</v>
      </c>
      <c r="T46" s="82"/>
      <c r="W46" s="19"/>
    </row>
    <row r="47" spans="1:23" s="18" customFormat="1" ht="14.4" thickBot="1" x14ac:dyDescent="0.3">
      <c r="A47" s="53" t="s">
        <v>24</v>
      </c>
      <c r="B47" s="88" t="s">
        <v>25</v>
      </c>
      <c r="C47" s="88" t="s">
        <v>25</v>
      </c>
      <c r="D47" s="22">
        <f t="shared" ref="D47:I47" si="18">SUM(D43:D46)</f>
        <v>0</v>
      </c>
      <c r="E47" s="22">
        <f t="shared" si="18"/>
        <v>0</v>
      </c>
      <c r="F47" s="22">
        <f t="shared" si="18"/>
        <v>0</v>
      </c>
      <c r="G47" s="22">
        <f t="shared" si="18"/>
        <v>0</v>
      </c>
      <c r="H47" s="22">
        <f t="shared" si="18"/>
        <v>0</v>
      </c>
      <c r="I47" s="22">
        <f t="shared" si="18"/>
        <v>0</v>
      </c>
      <c r="J47" s="103" t="s">
        <v>25</v>
      </c>
      <c r="K47" s="22">
        <f>SUM(K43:K46)</f>
        <v>0</v>
      </c>
      <c r="L47" s="51" t="s">
        <v>25</v>
      </c>
      <c r="M47" s="50">
        <f>SUM(M43:M46)</f>
        <v>0</v>
      </c>
      <c r="N47" s="50">
        <f>SUM(N43:N46)</f>
        <v>0</v>
      </c>
      <c r="O47" s="96" t="s">
        <v>25</v>
      </c>
      <c r="P47" s="100">
        <f>SUM(P43:P46)</f>
        <v>0</v>
      </c>
      <c r="Q47" s="97">
        <f>SUM(Q43:Q46)</f>
        <v>0</v>
      </c>
      <c r="R47" s="98">
        <f>SUM(R43:R46)</f>
        <v>0</v>
      </c>
      <c r="S47" s="99">
        <f>SUM(S43:S46)</f>
        <v>0</v>
      </c>
      <c r="T47" s="83"/>
      <c r="W47" s="19"/>
    </row>
    <row r="48" spans="1:23" s="61" customFormat="1" ht="17.25" customHeight="1" thickBot="1" x14ac:dyDescent="0.35">
      <c r="A48" s="63" t="s">
        <v>23</v>
      </c>
      <c r="B48" s="106" t="s">
        <v>25</v>
      </c>
      <c r="C48" s="89" t="s">
        <v>25</v>
      </c>
      <c r="D48" s="54">
        <f t="shared" ref="D48:K48" si="19">D17+D22+D42+D27+D32+D37+D47</f>
        <v>0</v>
      </c>
      <c r="E48" s="54">
        <f t="shared" si="19"/>
        <v>0</v>
      </c>
      <c r="F48" s="54">
        <f t="shared" si="19"/>
        <v>0</v>
      </c>
      <c r="G48" s="54">
        <f t="shared" si="19"/>
        <v>0</v>
      </c>
      <c r="H48" s="54">
        <f t="shared" si="19"/>
        <v>0</v>
      </c>
      <c r="I48" s="54">
        <f t="shared" si="19"/>
        <v>0</v>
      </c>
      <c r="J48" s="104" t="s">
        <v>25</v>
      </c>
      <c r="K48" s="54">
        <f t="shared" si="19"/>
        <v>0</v>
      </c>
      <c r="L48" s="55" t="s">
        <v>25</v>
      </c>
      <c r="M48" s="54">
        <f>M17+M22+M42+M47+M37+M32+M27</f>
        <v>0</v>
      </c>
      <c r="N48" s="56">
        <f>N17+N22+N42+N27+N32+N37+N47</f>
        <v>0</v>
      </c>
      <c r="O48" s="57" t="s">
        <v>26</v>
      </c>
      <c r="P48" s="58">
        <f>P17+P22+P42+P27+P32+P37+P47</f>
        <v>0</v>
      </c>
      <c r="Q48" s="59">
        <f>Q17+Q22+Q42+Q27+Q32+Q37+Q47</f>
        <v>0</v>
      </c>
      <c r="R48" s="60">
        <f>R17+R22+R42+R27+R32+R37+R47</f>
        <v>0</v>
      </c>
      <c r="S48" s="56">
        <f>S17+S22+S42+S27+S32+S37+S47</f>
        <v>0</v>
      </c>
      <c r="T48" s="84"/>
      <c r="W48" s="62"/>
    </row>
    <row r="49" spans="1:23" s="18" customFormat="1" ht="14.4" thickBot="1" x14ac:dyDescent="0.3">
      <c r="A49" s="24" t="s">
        <v>27</v>
      </c>
      <c r="K49" s="155" t="s">
        <v>28</v>
      </c>
      <c r="L49" s="156"/>
      <c r="M49" s="152">
        <f>M48+N48</f>
        <v>0</v>
      </c>
      <c r="N49" s="153"/>
      <c r="P49" s="152">
        <f>P48+Q48</f>
        <v>0</v>
      </c>
      <c r="Q49" s="153"/>
      <c r="R49" s="154">
        <f>R48+S48</f>
        <v>0</v>
      </c>
      <c r="S49" s="153"/>
      <c r="T49" s="86"/>
      <c r="W49" s="19"/>
    </row>
    <row r="50" spans="1:23" s="18" customFormat="1" ht="14.4" thickBot="1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72" t="s">
        <v>29</v>
      </c>
      <c r="L50" s="73"/>
      <c r="M50" s="26">
        <v>0</v>
      </c>
      <c r="N50" s="101">
        <f>N48*M50</f>
        <v>0</v>
      </c>
      <c r="P50" s="74" t="s">
        <v>30</v>
      </c>
      <c r="Q50" s="75"/>
      <c r="R50" s="76"/>
      <c r="S50" s="101">
        <f>S48*M50</f>
        <v>0</v>
      </c>
      <c r="T50" s="85"/>
    </row>
    <row r="51" spans="1:23" s="18" customFormat="1" ht="14.4" thickBot="1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177" t="s">
        <v>31</v>
      </c>
      <c r="L51" s="178"/>
      <c r="M51" s="26">
        <v>0</v>
      </c>
      <c r="N51" s="102">
        <f>M51*N48</f>
        <v>0</v>
      </c>
      <c r="P51" s="139" t="s">
        <v>31</v>
      </c>
      <c r="Q51" s="140"/>
      <c r="R51" s="141"/>
      <c r="S51" s="102">
        <f>S48*M51</f>
        <v>0</v>
      </c>
      <c r="T51" s="85"/>
      <c r="W51" s="19"/>
    </row>
    <row r="52" spans="1:23" s="18" customFormat="1" ht="22.5" customHeight="1" thickBot="1" x14ac:dyDescent="0.3">
      <c r="A52" s="169" t="s">
        <v>32</v>
      </c>
      <c r="B52" s="170"/>
      <c r="C52" s="170"/>
      <c r="D52" s="170"/>
      <c r="E52" s="171"/>
      <c r="F52" s="167"/>
      <c r="G52" s="167"/>
      <c r="H52" s="167"/>
      <c r="I52" s="167"/>
      <c r="J52" s="167"/>
      <c r="K52" s="167"/>
      <c r="L52" s="167"/>
      <c r="M52" s="167"/>
      <c r="N52" s="168"/>
      <c r="O52" s="29"/>
      <c r="P52" s="29"/>
      <c r="Q52" s="27"/>
      <c r="T52" s="78"/>
      <c r="W52" s="19"/>
    </row>
    <row r="53" spans="1:23" s="18" customFormat="1" ht="48.75" customHeight="1" thickBot="1" x14ac:dyDescent="0.3">
      <c r="A53" s="163" t="s">
        <v>33</v>
      </c>
      <c r="B53" s="164"/>
      <c r="C53" s="164"/>
      <c r="D53" s="164"/>
      <c r="E53" s="165"/>
      <c r="F53" s="172"/>
      <c r="G53" s="172"/>
      <c r="H53" s="172"/>
      <c r="I53" s="172"/>
      <c r="J53" s="172"/>
      <c r="K53" s="172"/>
      <c r="L53" s="172"/>
      <c r="M53" s="172"/>
      <c r="N53" s="173"/>
      <c r="O53" s="30"/>
      <c r="P53" s="30"/>
      <c r="T53" s="78"/>
      <c r="W53" s="19"/>
    </row>
    <row r="54" spans="1:23" s="18" customFormat="1" ht="12.75" customHeight="1" x14ac:dyDescent="0.25">
      <c r="A54" s="31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3"/>
      <c r="O54" s="34"/>
      <c r="P54" s="30"/>
      <c r="Q54" s="32"/>
      <c r="T54" s="78"/>
      <c r="W54" s="19"/>
    </row>
    <row r="55" spans="1:23" s="18" customFormat="1" ht="14.4" thickBot="1" x14ac:dyDescent="0.3">
      <c r="A55" s="3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3"/>
      <c r="O55" s="34"/>
      <c r="P55" s="30"/>
      <c r="Q55" s="32"/>
      <c r="T55" s="78"/>
      <c r="W55" s="19"/>
    </row>
    <row r="56" spans="1:23" s="18" customFormat="1" ht="28.5" customHeight="1" thickBot="1" x14ac:dyDescent="0.3">
      <c r="A56" s="174" t="s">
        <v>34</v>
      </c>
      <c r="B56" s="175"/>
      <c r="C56" s="175"/>
      <c r="D56" s="175"/>
      <c r="E56" s="176"/>
      <c r="F56" s="166"/>
      <c r="G56" s="167"/>
      <c r="H56" s="167"/>
      <c r="I56" s="167"/>
      <c r="J56" s="167"/>
      <c r="K56" s="167"/>
      <c r="L56" s="167"/>
      <c r="M56" s="167"/>
      <c r="N56" s="168"/>
      <c r="O56" s="29"/>
      <c r="P56" s="29"/>
      <c r="Q56" s="35"/>
      <c r="T56" s="78"/>
      <c r="W56" s="19"/>
    </row>
    <row r="57" spans="1:23" s="18" customFormat="1" ht="54.75" customHeight="1" thickBot="1" x14ac:dyDescent="0.3">
      <c r="A57" s="163" t="s">
        <v>35</v>
      </c>
      <c r="B57" s="164"/>
      <c r="C57" s="164"/>
      <c r="D57" s="164"/>
      <c r="E57" s="165"/>
      <c r="F57" s="166"/>
      <c r="G57" s="167"/>
      <c r="H57" s="167"/>
      <c r="I57" s="167"/>
      <c r="J57" s="167"/>
      <c r="K57" s="167"/>
      <c r="L57" s="167"/>
      <c r="M57" s="167"/>
      <c r="N57" s="168"/>
      <c r="O57" s="36"/>
      <c r="P57" s="36"/>
      <c r="Q57" s="37"/>
      <c r="T57" s="78"/>
      <c r="W57" s="19"/>
    </row>
    <row r="58" spans="1:23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4"/>
    </row>
    <row r="59" spans="1:23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4"/>
    </row>
    <row r="60" spans="1:23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4"/>
    </row>
    <row r="61" spans="1:23" x14ac:dyDescent="0.25">
      <c r="A61" s="5" t="s">
        <v>36</v>
      </c>
      <c r="B61" s="5"/>
      <c r="C61" s="5"/>
      <c r="P61" s="3"/>
      <c r="Q61" s="4"/>
    </row>
    <row r="62" spans="1:23" ht="12.75" customHeight="1" x14ac:dyDescent="0.25">
      <c r="A62" s="8"/>
      <c r="B62" s="8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7"/>
      <c r="P62" s="3"/>
      <c r="Q62" s="6"/>
    </row>
    <row r="63" spans="1:23" x14ac:dyDescent="0.25">
      <c r="A63" s="5"/>
      <c r="B63" s="5"/>
    </row>
  </sheetData>
  <autoFilter ref="A12:M12" xr:uid="{00000000-0009-0000-0000-000000000000}"/>
  <mergeCells count="41">
    <mergeCell ref="A57:E57"/>
    <mergeCell ref="F57:N57"/>
    <mergeCell ref="H10:H11"/>
    <mergeCell ref="A52:E52"/>
    <mergeCell ref="F52:N52"/>
    <mergeCell ref="A53:E53"/>
    <mergeCell ref="F53:N53"/>
    <mergeCell ref="A56:E56"/>
    <mergeCell ref="F56:N56"/>
    <mergeCell ref="M49:N49"/>
    <mergeCell ref="K51:L51"/>
    <mergeCell ref="J10:J11"/>
    <mergeCell ref="A10:A11"/>
    <mergeCell ref="B10:B11"/>
    <mergeCell ref="C10:C11"/>
    <mergeCell ref="D10:G10"/>
    <mergeCell ref="I10:I11"/>
    <mergeCell ref="P51:R51"/>
    <mergeCell ref="L10:L11"/>
    <mergeCell ref="M10:M11"/>
    <mergeCell ref="N10:N11"/>
    <mergeCell ref="O10:O11"/>
    <mergeCell ref="P10:P11"/>
    <mergeCell ref="Q10:Q11"/>
    <mergeCell ref="P49:Q49"/>
    <mergeCell ref="R49:S49"/>
    <mergeCell ref="K49:L49"/>
    <mergeCell ref="K10:K11"/>
    <mergeCell ref="R10:R11"/>
    <mergeCell ref="S10:S11"/>
    <mergeCell ref="A5:F5"/>
    <mergeCell ref="G5:N5"/>
    <mergeCell ref="O8:S9"/>
    <mergeCell ref="A1:N1"/>
    <mergeCell ref="A3:F3"/>
    <mergeCell ref="G3:N3"/>
    <mergeCell ref="A4:F4"/>
    <mergeCell ref="G4:N4"/>
    <mergeCell ref="A6:F6"/>
    <mergeCell ref="G6:N6"/>
    <mergeCell ref="A8:N9"/>
  </mergeCells>
  <dataValidations disablePrompts="1" xWindow="470" yWindow="513" count="8">
    <dataValidation allowBlank="1" showErrorMessage="1" sqref="O52:T65536 P10:T11 O1:O8 P1:T7 X21:X65536 G1:L10 B58:B62 A64:B65536 V1:V49 C58:N65536 B54:N55 D11:G11 B12:T12 C7:C11 D7:F10 B1:B10 Y1:IE1048576 A1:A62 C1:F2 O49:P49 U30:U49 R49 D49:K51 M1:N11 N50:T51 M49 U1:U26 B47:C51 U50:W65536" xr:uid="{00000000-0002-0000-0000-000002000000}"/>
    <dataValidation type="custom" allowBlank="1" showInputMessage="1" showErrorMessage="1" sqref="X1:X13 X17 X19:X20" xr:uid="{00000000-0002-0000-0000-000003000000}">
      <formula1>X2</formula1>
    </dataValidation>
    <dataValidation allowBlank="1" showInputMessage="1" showErrorMessage="1" prompt="vlož způsobilou hod. sazbu" sqref="O38:O41 O43:O46 O13:O16 O23:O26 O28:O31 O33:O36 O18:O21" xr:uid="{00000000-0002-0000-0000-000004000000}"/>
    <dataValidation type="custom" allowBlank="1" showInputMessage="1" showErrorMessage="1" sqref="X14:X16 X18" xr:uid="{00000000-0002-0000-0000-000007000000}">
      <formula1>#REF!</formula1>
    </dataValidation>
    <dataValidation allowBlank="1" showInputMessage="1" showErrorMessage="1" prompt="vložte % pro tvorbu FKSP_x000a_" sqref="M51" xr:uid="{00000000-0002-0000-0000-000008000000}"/>
    <dataValidation allowBlank="1" showInputMessage="1" showErrorMessage="1" prompt="vložte % úrazového pojištění " sqref="M50" xr:uid="{00000000-0002-0000-0000-000009000000}"/>
    <dataValidation type="custom" allowBlank="1" showInputMessage="1" showErrorMessage="1" sqref="W3:W49 R13:T16 R18:T21 R23:T26 R28:T31 R33:T36 R38:T41 R43:T46" xr:uid="{00000000-0002-0000-0000-00000A000000}">
      <formula1>R3</formula1>
    </dataValidation>
    <dataValidation allowBlank="1" showInputMessage="1" showErrorMessage="1" prompt="Kontrolor kontroluje obvyklou hodinouvou mzdu a případně ji (&quot;natvrdo&quot;) upraví. _x000a__x000a_(dle příloh PPŽ bez odvodů SZ a ZP u DPP/DPČ a u nových pracovních pozic bez histori !!!)" sqref="O10:O11" xr:uid="{00000000-0002-0000-0000-00000B000000}"/>
  </dataValidations>
  <printOptions horizontalCentered="1"/>
  <pageMargins left="0" right="0" top="0.59055118110236227" bottom="0.78740157480314965" header="0.51181102362204722" footer="0.51181102362204722"/>
  <pageSetup paperSize="9" scale="46" orientation="landscape" cellComments="asDisplayed" r:id="rId1"/>
  <headerFooter alignWithMargins="0">
    <oddHeader>&amp;LND (Urbact IV) Příloha č. 3 - Rekapitulace mezd
Verze č. 2&amp;CURBACT IV</oddHeader>
    <oddFooter>&amp;L&amp;D&amp;R[Stránka] z &amp;N</oddFooter>
  </headerFooter>
  <colBreaks count="1" manualBreakCount="1">
    <brk id="14" max="69" man="1"/>
  </colBreaks>
  <extLst>
    <ext xmlns:x14="http://schemas.microsoft.com/office/spreadsheetml/2009/9/main" uri="{CCE6A557-97BC-4b89-ADB6-D9C93CAAB3DF}">
      <x14:dataValidations xmlns:xm="http://schemas.microsoft.com/office/excel/2006/main" disablePrompts="1" xWindow="470" yWindow="513" count="2">
        <x14:dataValidation type="list" allowBlank="1" showInputMessage="1" showErrorMessage="1" xr:uid="{EF2E24FB-3AFD-404B-A819-E9985942727E}">
          <x14:formula1>
            <xm:f>List1!$D$2:$D$13</xm:f>
          </x14:formula1>
          <xm:sqref>B43:B46 B38:B41 B33:B36 B28:B31 B23:B26 B13:B16 B18:B21</xm:sqref>
        </x14:dataValidation>
        <x14:dataValidation type="list" allowBlank="1" showErrorMessage="1" xr:uid="{00E09876-9D8A-489F-8B58-29D2327A16C8}">
          <x14:formula1>
            <xm:f>List1!$B$2:$B$14</xm:f>
          </x14:formula1>
          <xm:sqref>C13:C16 C18:C21 C23:C26 C28:C31 C33:C36 C38:C41 C43:C46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F6EC-2778-4FB6-BF35-F923B996AD4E}">
  <dimension ref="B2:D14"/>
  <sheetViews>
    <sheetView workbookViewId="0">
      <selection activeCell="B11" sqref="B11"/>
    </sheetView>
  </sheetViews>
  <sheetFormatPr defaultRowHeight="13.2" x14ac:dyDescent="0.25"/>
  <cols>
    <col min="2" max="2" width="50.5546875" customWidth="1"/>
  </cols>
  <sheetData>
    <row r="2" spans="2:4" x14ac:dyDescent="0.25">
      <c r="B2" t="s">
        <v>38</v>
      </c>
      <c r="D2" s="105" t="s">
        <v>46</v>
      </c>
    </row>
    <row r="3" spans="2:4" x14ac:dyDescent="0.25">
      <c r="B3" t="s">
        <v>37</v>
      </c>
      <c r="D3" s="105" t="s">
        <v>47</v>
      </c>
    </row>
    <row r="4" spans="2:4" x14ac:dyDescent="0.25">
      <c r="B4" t="s">
        <v>39</v>
      </c>
      <c r="D4" s="105" t="s">
        <v>48</v>
      </c>
    </row>
    <row r="5" spans="2:4" x14ac:dyDescent="0.25">
      <c r="B5" t="s">
        <v>60</v>
      </c>
      <c r="D5" s="105" t="s">
        <v>49</v>
      </c>
    </row>
    <row r="6" spans="2:4" x14ac:dyDescent="0.25">
      <c r="B6" t="s">
        <v>61</v>
      </c>
      <c r="D6" s="105" t="s">
        <v>50</v>
      </c>
    </row>
    <row r="7" spans="2:4" x14ac:dyDescent="0.25">
      <c r="B7" t="s">
        <v>64</v>
      </c>
      <c r="D7" s="105" t="s">
        <v>51</v>
      </c>
    </row>
    <row r="8" spans="2:4" x14ac:dyDescent="0.25">
      <c r="B8" t="s">
        <v>65</v>
      </c>
      <c r="D8" s="105" t="s">
        <v>52</v>
      </c>
    </row>
    <row r="9" spans="2:4" x14ac:dyDescent="0.25">
      <c r="B9" t="s">
        <v>63</v>
      </c>
      <c r="D9" s="105" t="s">
        <v>53</v>
      </c>
    </row>
    <row r="10" spans="2:4" x14ac:dyDescent="0.25">
      <c r="B10" t="s">
        <v>62</v>
      </c>
      <c r="D10" s="105" t="s">
        <v>54</v>
      </c>
    </row>
    <row r="11" spans="2:4" x14ac:dyDescent="0.25">
      <c r="B11" t="s">
        <v>42</v>
      </c>
      <c r="D11" s="105" t="s">
        <v>55</v>
      </c>
    </row>
    <row r="12" spans="2:4" x14ac:dyDescent="0.25">
      <c r="B12" t="s">
        <v>43</v>
      </c>
      <c r="D12" s="105" t="s">
        <v>56</v>
      </c>
    </row>
    <row r="13" spans="2:4" x14ac:dyDescent="0.25">
      <c r="B13" t="s">
        <v>40</v>
      </c>
      <c r="D13" s="105" t="s">
        <v>57</v>
      </c>
    </row>
    <row r="14" spans="2:4" x14ac:dyDescent="0.25">
      <c r="B14" t="s">
        <v>41</v>
      </c>
    </row>
  </sheetData>
  <sheetProtection algorithmName="SHA-512" hashValue="havH2CQeOMO6W9Fl6UFddeXNEdbzHGPqD5vQJAmo252+BcJvU0MAPo000FrF86g0MOn1SA//HyqVNGoZlyOM7Q==" saltValue="gtlrMuXl+qDaFKSHK1riog==" spinCount="100000" sheet="1" objects="1" scenarios="1"/>
  <phoneticPr fontId="18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Rekapitulace mezd </vt:lpstr>
      <vt:lpstr>List1</vt:lpstr>
      <vt:lpstr>'Rekapitulace mezd '!Oblast_tisku</vt:lpstr>
    </vt:vector>
  </TitlesOfParts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Jiri.Ruzek@crr.cz</dc:creator>
  <cp:lastModifiedBy>Malá Jana</cp:lastModifiedBy>
  <cp:revision/>
  <dcterms:created xsi:type="dcterms:W3CDTF">2008-01-11T13:41:39Z</dcterms:created>
  <dcterms:modified xsi:type="dcterms:W3CDTF">2026-02-19T13:43:49Z</dcterms:modified>
</cp:coreProperties>
</file>